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2"/>
  <workbookPr/>
  <mc:AlternateContent xmlns:mc="http://schemas.openxmlformats.org/markup-compatibility/2006">
    <mc:Choice Requires="x15">
      <x15ac:absPath xmlns:x15ac="http://schemas.microsoft.com/office/spreadsheetml/2010/11/ac" url="C:\Users\charl\Documents\Travail\FFCO\Formation\POLE TECHNIQUE\Traceur national\FORMATION TRACEUR NATIONAL 2024\COURS\"/>
    </mc:Choice>
  </mc:AlternateContent>
  <xr:revisionPtr revIDLastSave="3" documentId="13_ncr:1_{5D8A54B8-B19F-4B17-81C7-8243B6EE473C}" xr6:coauthVersionLast="47" xr6:coauthVersionMax="47" xr10:uidLastSave="{F0144079-8994-46EA-80F0-0D8DC2193657}"/>
  <bookViews>
    <workbookView xWindow="-108" yWindow="-108" windowWidth="27096" windowHeight="16296" firstSheet="4" activeTab="4" xr2:uid="{00000000-000D-0000-FFFF-FFFF00000000}"/>
  </bookViews>
  <sheets>
    <sheet name="(vierge)" sheetId="7" r:id="rId1"/>
    <sheet name="2022" sheetId="4" r:id="rId2"/>
    <sheet name="2023" sheetId="2" r:id="rId3"/>
    <sheet name="2024" sheetId="5" r:id="rId4"/>
    <sheet name="2025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7" l="1"/>
  <c r="D26" i="7"/>
  <c r="K24" i="7"/>
  <c r="L24" i="7" s="1"/>
  <c r="J24" i="7"/>
  <c r="E24" i="7"/>
  <c r="F24" i="7" s="1"/>
  <c r="D24" i="7"/>
  <c r="K23" i="7"/>
  <c r="L23" i="7" s="1"/>
  <c r="J23" i="7"/>
  <c r="E23" i="7"/>
  <c r="F23" i="7" s="1"/>
  <c r="D23" i="7"/>
  <c r="E22" i="7"/>
  <c r="F22" i="7" s="1"/>
  <c r="D22" i="7"/>
  <c r="K21" i="7"/>
  <c r="L21" i="7" s="1"/>
  <c r="J21" i="7"/>
  <c r="E21" i="7"/>
  <c r="F21" i="7" s="1"/>
  <c r="D21" i="7"/>
  <c r="L20" i="7"/>
  <c r="K20" i="7"/>
  <c r="J20" i="7"/>
  <c r="F20" i="7"/>
  <c r="E20" i="7"/>
  <c r="E27" i="7" s="1"/>
  <c r="D20" i="7"/>
  <c r="D27" i="7" s="1"/>
  <c r="K19" i="7"/>
  <c r="J19" i="7"/>
  <c r="J22" i="7" s="1"/>
  <c r="C16" i="7"/>
  <c r="E13" i="7"/>
  <c r="E12" i="7"/>
  <c r="D12" i="7"/>
  <c r="K10" i="7"/>
  <c r="L10" i="7" s="1"/>
  <c r="J10" i="7"/>
  <c r="E10" i="7"/>
  <c r="F10" i="7" s="1"/>
  <c r="D10" i="7"/>
  <c r="E9" i="7"/>
  <c r="F9" i="7" s="1"/>
  <c r="D9" i="7"/>
  <c r="F8" i="7"/>
  <c r="E8" i="7"/>
  <c r="D8" i="7"/>
  <c r="K7" i="7"/>
  <c r="L7" i="7" s="1"/>
  <c r="J7" i="7"/>
  <c r="E7" i="7"/>
  <c r="F7" i="7" s="1"/>
  <c r="D7" i="7"/>
  <c r="E6" i="7"/>
  <c r="F6" i="7" s="1"/>
  <c r="D6" i="7"/>
  <c r="D13" i="7" s="1"/>
  <c r="K5" i="7"/>
  <c r="J5" i="7"/>
  <c r="K9" i="7" s="1"/>
  <c r="L9" i="7" s="1"/>
  <c r="K19" i="6"/>
  <c r="J19" i="6"/>
  <c r="K21" i="6" s="1"/>
  <c r="K5" i="6"/>
  <c r="J5" i="6"/>
  <c r="E24" i="6"/>
  <c r="D24" i="6"/>
  <c r="E23" i="6"/>
  <c r="D23" i="6"/>
  <c r="E22" i="6"/>
  <c r="D22" i="6"/>
  <c r="E21" i="6"/>
  <c r="D21" i="6"/>
  <c r="E20" i="6"/>
  <c r="D20" i="6"/>
  <c r="C16" i="6"/>
  <c r="J10" i="6"/>
  <c r="E10" i="6"/>
  <c r="D10" i="6"/>
  <c r="J9" i="6"/>
  <c r="E9" i="6"/>
  <c r="D9" i="6"/>
  <c r="J8" i="6"/>
  <c r="E8" i="6"/>
  <c r="D8" i="6"/>
  <c r="J7" i="6"/>
  <c r="E7" i="6"/>
  <c r="D7" i="6"/>
  <c r="J6" i="6"/>
  <c r="E6" i="6"/>
  <c r="D6" i="6"/>
  <c r="D13" i="6" s="1"/>
  <c r="K24" i="5"/>
  <c r="J24" i="5"/>
  <c r="E24" i="5"/>
  <c r="D24" i="5"/>
  <c r="K23" i="5"/>
  <c r="L23" i="5" s="1"/>
  <c r="J23" i="5"/>
  <c r="E23" i="5"/>
  <c r="F23" i="5" s="1"/>
  <c r="D23" i="5"/>
  <c r="K22" i="5"/>
  <c r="L22" i="5" s="1"/>
  <c r="J22" i="5"/>
  <c r="E22" i="5"/>
  <c r="F22" i="5" s="1"/>
  <c r="D22" i="5"/>
  <c r="K21" i="5"/>
  <c r="L21" i="5" s="1"/>
  <c r="J21" i="5"/>
  <c r="E21" i="5"/>
  <c r="F21" i="5" s="1"/>
  <c r="D21" i="5"/>
  <c r="K20" i="5"/>
  <c r="J20" i="5"/>
  <c r="E20" i="5"/>
  <c r="D20" i="5"/>
  <c r="D27" i="5" s="1"/>
  <c r="C16" i="5"/>
  <c r="K10" i="5"/>
  <c r="L10" i="5" s="1"/>
  <c r="J10" i="5"/>
  <c r="E10" i="5"/>
  <c r="F10" i="5" s="1"/>
  <c r="D10" i="5"/>
  <c r="K9" i="5"/>
  <c r="L9" i="5" s="1"/>
  <c r="J9" i="5"/>
  <c r="E9" i="5"/>
  <c r="F9" i="5" s="1"/>
  <c r="D9" i="5"/>
  <c r="K8" i="5"/>
  <c r="L8" i="5" s="1"/>
  <c r="J8" i="5"/>
  <c r="E8" i="5"/>
  <c r="F8" i="5" s="1"/>
  <c r="D8" i="5"/>
  <c r="K7" i="5"/>
  <c r="J7" i="5"/>
  <c r="E7" i="5"/>
  <c r="F7" i="5" s="1"/>
  <c r="D7" i="5"/>
  <c r="K6" i="5"/>
  <c r="J6" i="5"/>
  <c r="E6" i="5"/>
  <c r="F6" i="5" s="1"/>
  <c r="D6" i="5"/>
  <c r="K7" i="6" l="1"/>
  <c r="J23" i="6"/>
  <c r="J21" i="6"/>
  <c r="J22" i="6"/>
  <c r="K22" i="6"/>
  <c r="K23" i="6"/>
  <c r="J24" i="6"/>
  <c r="J20" i="6"/>
  <c r="D27" i="6" s="1"/>
  <c r="K24" i="6"/>
  <c r="K20" i="6"/>
  <c r="L21" i="6" s="1"/>
  <c r="K8" i="6"/>
  <c r="K9" i="6"/>
  <c r="K6" i="6"/>
  <c r="E12" i="6" s="1"/>
  <c r="K10" i="6"/>
  <c r="J8" i="7"/>
  <c r="J9" i="7"/>
  <c r="K22" i="7"/>
  <c r="L22" i="7" s="1"/>
  <c r="K8" i="7"/>
  <c r="L8" i="7" s="1"/>
  <c r="J6" i="7"/>
  <c r="K6" i="7"/>
  <c r="L6" i="7" s="1"/>
  <c r="D26" i="6"/>
  <c r="D12" i="6"/>
  <c r="E13" i="6"/>
  <c r="D13" i="5"/>
  <c r="F24" i="5"/>
  <c r="D12" i="5"/>
  <c r="E27" i="5"/>
  <c r="L7" i="5"/>
  <c r="L20" i="5"/>
  <c r="L24" i="5"/>
  <c r="E12" i="5"/>
  <c r="F20" i="5"/>
  <c r="L6" i="5"/>
  <c r="E13" i="5"/>
  <c r="D26" i="5"/>
  <c r="E26" i="5"/>
  <c r="L22" i="6" l="1"/>
  <c r="F24" i="6"/>
  <c r="F21" i="6"/>
  <c r="F6" i="6"/>
  <c r="L20" i="6"/>
  <c r="F9" i="6"/>
  <c r="F10" i="6"/>
  <c r="L10" i="6"/>
  <c r="L9" i="6"/>
  <c r="L8" i="6"/>
  <c r="L7" i="6"/>
  <c r="L6" i="6"/>
  <c r="F7" i="6"/>
  <c r="F8" i="6"/>
  <c r="L24" i="6"/>
  <c r="L23" i="6"/>
  <c r="F23" i="6"/>
  <c r="F20" i="6"/>
  <c r="F22" i="6"/>
  <c r="E26" i="6"/>
  <c r="E27" i="6"/>
  <c r="C16" i="4"/>
  <c r="C16" i="2"/>
  <c r="L7" i="4" l="1"/>
  <c r="K24" i="4"/>
  <c r="L24" i="4" s="1"/>
  <c r="J24" i="4"/>
  <c r="E24" i="4"/>
  <c r="D24" i="4"/>
  <c r="K23" i="4"/>
  <c r="J23" i="4"/>
  <c r="E23" i="4"/>
  <c r="F23" i="4" s="1"/>
  <c r="D23" i="4"/>
  <c r="K22" i="4"/>
  <c r="L22" i="4" s="1"/>
  <c r="J22" i="4"/>
  <c r="E22" i="4"/>
  <c r="F22" i="4" s="1"/>
  <c r="D22" i="4"/>
  <c r="K21" i="4"/>
  <c r="L21" i="4" s="1"/>
  <c r="J21" i="4"/>
  <c r="E21" i="4"/>
  <c r="D21" i="4"/>
  <c r="K20" i="4"/>
  <c r="J20" i="4"/>
  <c r="E20" i="4"/>
  <c r="E27" i="4" s="1"/>
  <c r="D20" i="4"/>
  <c r="D27" i="4" s="1"/>
  <c r="K10" i="4"/>
  <c r="L10" i="4" s="1"/>
  <c r="J10" i="4"/>
  <c r="E10" i="4"/>
  <c r="F10" i="4" s="1"/>
  <c r="D10" i="4"/>
  <c r="K9" i="4"/>
  <c r="L9" i="4" s="1"/>
  <c r="J9" i="4"/>
  <c r="E9" i="4"/>
  <c r="F9" i="4" s="1"/>
  <c r="D9" i="4"/>
  <c r="K8" i="4"/>
  <c r="J8" i="4"/>
  <c r="E8" i="4"/>
  <c r="F8" i="4" s="1"/>
  <c r="D8" i="4"/>
  <c r="K7" i="4"/>
  <c r="J7" i="4"/>
  <c r="E7" i="4"/>
  <c r="F7" i="4" s="1"/>
  <c r="D7" i="4"/>
  <c r="K6" i="4"/>
  <c r="L6" i="4" s="1"/>
  <c r="J6" i="4"/>
  <c r="D12" i="4" s="1"/>
  <c r="E6" i="4"/>
  <c r="D6" i="4"/>
  <c r="K24" i="2"/>
  <c r="J24" i="2"/>
  <c r="K23" i="2"/>
  <c r="J23" i="2"/>
  <c r="K22" i="2"/>
  <c r="J22" i="2"/>
  <c r="K21" i="2"/>
  <c r="J21" i="2"/>
  <c r="K20" i="2"/>
  <c r="J20" i="2"/>
  <c r="E21" i="2"/>
  <c r="E22" i="2"/>
  <c r="E23" i="2"/>
  <c r="E24" i="2"/>
  <c r="E20" i="2"/>
  <c r="D21" i="2"/>
  <c r="D22" i="2"/>
  <c r="D23" i="2"/>
  <c r="D24" i="2"/>
  <c r="D20" i="2"/>
  <c r="D27" i="2" s="1"/>
  <c r="K10" i="2"/>
  <c r="J10" i="2"/>
  <c r="K9" i="2"/>
  <c r="J9" i="2"/>
  <c r="K8" i="2"/>
  <c r="J8" i="2"/>
  <c r="K7" i="2"/>
  <c r="J7" i="2"/>
  <c r="K6" i="2"/>
  <c r="J6" i="2"/>
  <c r="E7" i="2"/>
  <c r="E8" i="2"/>
  <c r="E9" i="2"/>
  <c r="E10" i="2"/>
  <c r="E6" i="2"/>
  <c r="D7" i="2"/>
  <c r="D8" i="2"/>
  <c r="D9" i="2"/>
  <c r="D10" i="2"/>
  <c r="F24" i="4" l="1"/>
  <c r="F21" i="2"/>
  <c r="F6" i="4"/>
  <c r="L9" i="2"/>
  <c r="F21" i="4"/>
  <c r="L8" i="4"/>
  <c r="F20" i="4"/>
  <c r="L20" i="4"/>
  <c r="L23" i="4"/>
  <c r="L8" i="2"/>
  <c r="F22" i="2"/>
  <c r="D13" i="4"/>
  <c r="E13" i="4"/>
  <c r="E12" i="4"/>
  <c r="D26" i="4"/>
  <c r="E26" i="4"/>
  <c r="L21" i="2"/>
  <c r="F7" i="2"/>
  <c r="L10" i="2"/>
  <c r="F23" i="2"/>
  <c r="L22" i="2"/>
  <c r="F24" i="2"/>
  <c r="F6" i="2"/>
  <c r="E12" i="2"/>
  <c r="L7" i="2"/>
  <c r="E13" i="2"/>
  <c r="L20" i="2"/>
  <c r="D26" i="2"/>
  <c r="L23" i="2"/>
  <c r="E26" i="2"/>
  <c r="F20" i="2"/>
  <c r="L24" i="2"/>
  <c r="E27" i="2"/>
  <c r="F8" i="2"/>
  <c r="F9" i="2"/>
  <c r="F10" i="2"/>
  <c r="L6" i="2"/>
  <c r="D6" i="2"/>
  <c r="D13" i="2" l="1"/>
  <c r="D12" i="2"/>
</calcChain>
</file>

<file path=xl/sharedStrings.xml><?xml version="1.0" encoding="utf-8"?>
<sst xmlns="http://schemas.openxmlformats.org/spreadsheetml/2006/main" count="224" uniqueCount="95">
  <si>
    <t>RK "effort" en sprint : déniv x7 et non x10</t>
  </si>
  <si>
    <t>km</t>
  </si>
  <si>
    <t>dén</t>
  </si>
  <si>
    <t>DAMES (1)</t>
  </si>
  <si>
    <t>DAMES (4)</t>
  </si>
  <si>
    <t>Prénom NOM</t>
  </si>
  <si>
    <t>…</t>
  </si>
  <si>
    <t>EQUIPE</t>
  </si>
  <si>
    <t>Distance pour 13'30 :</t>
  </si>
  <si>
    <t>Distance pour 14'00 :</t>
  </si>
  <si>
    <t>Différence D vs H</t>
  </si>
  <si>
    <t>(NB : Tiomila en même temps)</t>
  </si>
  <si>
    <t>HOMMES (2)</t>
  </si>
  <si>
    <t>HOMMES (3)</t>
  </si>
  <si>
    <t>LATASTE Lucie</t>
  </si>
  <si>
    <t>DELENNE Annabelle</t>
  </si>
  <si>
    <t>TILKIN Fanny</t>
  </si>
  <si>
    <t>BASSET Juliette</t>
  </si>
  <si>
    <t>MERAT Alice</t>
  </si>
  <si>
    <t>BULIROVA Ema</t>
  </si>
  <si>
    <t>DODIN Céline</t>
  </si>
  <si>
    <t>KULOW ANICO</t>
  </si>
  <si>
    <t>BELLET Clémentine</t>
  </si>
  <si>
    <t>HABERKORN Chloé</t>
  </si>
  <si>
    <t>ACA</t>
  </si>
  <si>
    <t>OTB</t>
  </si>
  <si>
    <t>ASUL</t>
  </si>
  <si>
    <t>TAD</t>
  </si>
  <si>
    <t>(NB : WCup sprint en même temps)</t>
  </si>
  <si>
    <t>COC</t>
  </si>
  <si>
    <t>VERGNAUD Alexandre</t>
  </si>
  <si>
    <t>ELIAS Guilhem</t>
  </si>
  <si>
    <t>BARROS-VALLET Mathias</t>
  </si>
  <si>
    <t>BASSET Basile</t>
  </si>
  <si>
    <t>VEROVE Guilhem</t>
  </si>
  <si>
    <t>RADONDY Thomas</t>
  </si>
  <si>
    <t>MARTINEZ Pierre</t>
  </si>
  <si>
    <t>BECAERT Antoine</t>
  </si>
  <si>
    <t>MARTY Loïc</t>
  </si>
  <si>
    <t>PERRIN Arthur</t>
  </si>
  <si>
    <t>Alina PALCAU</t>
  </si>
  <si>
    <t>Annabelle DELENNE</t>
  </si>
  <si>
    <t>Lucie GAUDION</t>
  </si>
  <si>
    <t>Diane BODY</t>
  </si>
  <si>
    <t>Alix VILLAR</t>
  </si>
  <si>
    <t>Fanny DELAHAYE</t>
  </si>
  <si>
    <t>Elise VANEL</t>
  </si>
  <si>
    <t>Cécile FOLTZER</t>
  </si>
  <si>
    <t>Diane HUEBER</t>
  </si>
  <si>
    <t>Lise BELLET</t>
  </si>
  <si>
    <t>B25</t>
  </si>
  <si>
    <t>OPA</t>
  </si>
  <si>
    <t>Mathias BARROS-VALLET</t>
  </si>
  <si>
    <t>Adrien DELENNE</t>
  </si>
  <si>
    <t>Fleury ROUX</t>
  </si>
  <si>
    <t>Romain PICHARD</t>
  </si>
  <si>
    <t>Loïc MARTY</t>
  </si>
  <si>
    <t>Guilhem VEROVE</t>
  </si>
  <si>
    <t>Basile BASSET</t>
  </si>
  <si>
    <t>Corentin ROUX</t>
  </si>
  <si>
    <t>Mathias LATASTE</t>
  </si>
  <si>
    <t>Guilhem HABERKORN</t>
  </si>
  <si>
    <t>Florence HANAUER</t>
  </si>
  <si>
    <t>Cécile CALANDRY</t>
  </si>
  <si>
    <t>Josefin TJERNLUND</t>
  </si>
  <si>
    <t>Isia BASSET</t>
  </si>
  <si>
    <t>Juliette BASSET</t>
  </si>
  <si>
    <t>Tifenn MOULET</t>
  </si>
  <si>
    <t>ASO</t>
  </si>
  <si>
    <t>NOSE</t>
  </si>
  <si>
    <t>Loïc CAPBERN</t>
  </si>
  <si>
    <t>Mathieu PERRIN</t>
  </si>
  <si>
    <t>Arnaud PERRIN</t>
  </si>
  <si>
    <t>Benjamin LEPOUTRE</t>
  </si>
  <si>
    <t>Maxime RAUTURIER</t>
  </si>
  <si>
    <t>Antoine BECAERT</t>
  </si>
  <si>
    <t>Alice MERAT</t>
  </si>
  <si>
    <t>Maëlle BEAUVIR</t>
  </si>
  <si>
    <t>Mélissa TROCHUT</t>
  </si>
  <si>
    <t>Amaia ROCHE</t>
  </si>
  <si>
    <t>Céline DODIN</t>
  </si>
  <si>
    <t>Fanny TILKIN</t>
  </si>
  <si>
    <t>Violette DUPUY</t>
  </si>
  <si>
    <t>Marta GUIJO ALONSO</t>
  </si>
  <si>
    <t>Tess BASSET</t>
  </si>
  <si>
    <t>BLCO</t>
  </si>
  <si>
    <t>OPAvig</t>
  </si>
  <si>
    <t>USC</t>
  </si>
  <si>
    <t>Alexandre VERGNAUD</t>
  </si>
  <si>
    <t>Thomas RADONDY</t>
  </si>
  <si>
    <t>Louison MENA</t>
  </si>
  <si>
    <t>Noé PECOURT</t>
  </si>
  <si>
    <t>Simon CALANDRY</t>
  </si>
  <si>
    <t>Allan BOILEAU</t>
  </si>
  <si>
    <t>Pierre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</si>
</sst>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"/>
    <numFmt numFmtId="165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45" fontId="3" fillId="0" borderId="0" xfId="0" applyNumberFormat="1" applyFont="1" applyAlignment="1">
      <alignment horizontal="center"/>
    </xf>
    <xf numFmtId="45" fontId="2" fillId="0" borderId="0" xfId="0" applyNumberFormat="1" applyFont="1" applyAlignment="1">
      <alignment horizontal="left"/>
    </xf>
    <xf numFmtId="45" fontId="0" fillId="0" borderId="0" xfId="0" applyNumberFormat="1" applyAlignment="1">
      <alignment horizontal="center"/>
    </xf>
    <xf numFmtId="45" fontId="0" fillId="0" borderId="0" xfId="0" applyNumberFormat="1"/>
    <xf numFmtId="2" fontId="1" fillId="0" borderId="0" xfId="0" applyNumberFormat="1" applyFont="1"/>
    <xf numFmtId="2" fontId="1" fillId="2" borderId="0" xfId="0" applyNumberFormat="1" applyFont="1" applyFill="1"/>
    <xf numFmtId="0" fontId="4" fillId="0" borderId="0" xfId="0" applyFont="1"/>
    <xf numFmtId="45" fontId="2" fillId="0" borderId="0" xfId="0" applyNumberFormat="1" applyFont="1"/>
    <xf numFmtId="0" fontId="5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0" fontId="1" fillId="3" borderId="0" xfId="0" applyFont="1" applyFill="1"/>
    <xf numFmtId="45" fontId="1" fillId="3" borderId="0" xfId="0" applyNumberFormat="1" applyFont="1" applyFill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100"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D8034-C040-4E85-8EFD-6B822199F3BC}">
  <dimension ref="B1:Q27"/>
  <sheetViews>
    <sheetView workbookViewId="0"/>
  </sheetViews>
  <sheetFormatPr defaultColWidth="11.42578125" defaultRowHeight="14.45"/>
  <cols>
    <col min="1" max="1" width="1.7109375" customWidth="1"/>
    <col min="2" max="2" width="20.28515625" customWidth="1"/>
    <col min="3" max="3" width="6.7109375" customWidth="1"/>
    <col min="4" max="5" width="6.140625" customWidth="1"/>
    <col min="6" max="6" width="6.140625" style="2" customWidth="1"/>
    <col min="7" max="7" width="5.5703125" customWidth="1"/>
    <col min="8" max="8" width="20.28515625" customWidth="1"/>
    <col min="9" max="9" width="6.7109375" customWidth="1"/>
    <col min="10" max="11" width="6.140625" customWidth="1"/>
    <col min="12" max="12" width="6.140625" style="2" customWidth="1"/>
    <col min="13" max="13" width="5.5703125" customWidth="1"/>
    <col min="14" max="14" width="8.85546875" customWidth="1"/>
    <col min="15" max="15" width="7.28515625" bestFit="1" customWidth="1"/>
    <col min="16" max="16" width="7.140625" style="3" bestFit="1" customWidth="1"/>
    <col min="17" max="17" width="7.7109375" style="3" bestFit="1" customWidth="1"/>
  </cols>
  <sheetData>
    <row r="1" spans="2:16" ht="9.6" customHeight="1">
      <c r="C1" s="1"/>
      <c r="I1" s="1"/>
    </row>
    <row r="2" spans="2:16">
      <c r="D2" s="12" t="s">
        <v>0</v>
      </c>
    </row>
    <row r="4" spans="2:16">
      <c r="D4" t="s">
        <v>1</v>
      </c>
      <c r="E4" t="s">
        <v>2</v>
      </c>
      <c r="J4" t="s">
        <v>1</v>
      </c>
      <c r="K4" t="s">
        <v>2</v>
      </c>
    </row>
    <row r="5" spans="2:16">
      <c r="B5" s="2" t="s">
        <v>3</v>
      </c>
      <c r="D5">
        <v>0</v>
      </c>
      <c r="E5">
        <v>0</v>
      </c>
      <c r="F5" s="5">
        <v>2.7777777777777776E-2</v>
      </c>
      <c r="H5" s="2" t="s">
        <v>4</v>
      </c>
      <c r="J5">
        <f>D5</f>
        <v>0</v>
      </c>
      <c r="K5">
        <f>E5</f>
        <v>0</v>
      </c>
      <c r="L5" s="5">
        <v>3.4722222222222224E-2</v>
      </c>
    </row>
    <row r="6" spans="2:16">
      <c r="B6" t="s">
        <v>5</v>
      </c>
      <c r="C6" s="6">
        <v>0</v>
      </c>
      <c r="D6" s="7" t="e">
        <f>C6/D$5</f>
        <v>#DIV/0!</v>
      </c>
      <c r="E6" s="7" t="e">
        <f>C6/(D$5+E$5*0.007)</f>
        <v>#DIV/0!</v>
      </c>
      <c r="F6" s="8" t="e">
        <f>E6/$E$20</f>
        <v>#DIV/0!</v>
      </c>
      <c r="H6" t="s">
        <v>6</v>
      </c>
      <c r="I6" s="6">
        <v>0</v>
      </c>
      <c r="J6" s="7" t="e">
        <f>I6/J$5</f>
        <v>#DIV/0!</v>
      </c>
      <c r="K6" s="7" t="e">
        <f>I6/(J$5+K$5*0.007)</f>
        <v>#DIV/0!</v>
      </c>
      <c r="L6" s="8" t="e">
        <f>K6/$E$20</f>
        <v>#DIV/0!</v>
      </c>
    </row>
    <row r="7" spans="2:16">
      <c r="B7" t="s">
        <v>6</v>
      </c>
      <c r="C7" s="6">
        <v>0</v>
      </c>
      <c r="D7" s="7" t="e">
        <f>C7/D$5</f>
        <v>#DIV/0!</v>
      </c>
      <c r="E7" s="7" t="e">
        <f>C7/(D$5+E$5*0.007)</f>
        <v>#DIV/0!</v>
      </c>
      <c r="F7" s="8" t="e">
        <f>E7/$E$20</f>
        <v>#DIV/0!</v>
      </c>
      <c r="H7" t="s">
        <v>6</v>
      </c>
      <c r="I7" s="6">
        <v>0</v>
      </c>
      <c r="J7" s="7" t="e">
        <f>I7/J$5</f>
        <v>#DIV/0!</v>
      </c>
      <c r="K7" s="7" t="e">
        <f>I7/(J$5+K$5*0.007)</f>
        <v>#DIV/0!</v>
      </c>
      <c r="L7" s="8" t="e">
        <f>K7/$E$20</f>
        <v>#DIV/0!</v>
      </c>
    </row>
    <row r="8" spans="2:16">
      <c r="B8" t="s">
        <v>6</v>
      </c>
      <c r="C8" s="6">
        <v>0</v>
      </c>
      <c r="D8" s="7" t="e">
        <f>C8/D$5</f>
        <v>#DIV/0!</v>
      </c>
      <c r="E8" s="7" t="e">
        <f>C8/(D$5+E$5*0.007)</f>
        <v>#DIV/0!</v>
      </c>
      <c r="F8" s="8" t="e">
        <f>E8/$E$20</f>
        <v>#DIV/0!</v>
      </c>
      <c r="H8" t="s">
        <v>6</v>
      </c>
      <c r="I8" s="6">
        <v>0</v>
      </c>
      <c r="J8" s="7" t="e">
        <f>I8/J$5</f>
        <v>#DIV/0!</v>
      </c>
      <c r="K8" s="7" t="e">
        <f>I8/(J$5+K$5*0.007)</f>
        <v>#DIV/0!</v>
      </c>
      <c r="L8" s="8" t="e">
        <f>K8/$E$20</f>
        <v>#DIV/0!</v>
      </c>
    </row>
    <row r="9" spans="2:16">
      <c r="B9" t="s">
        <v>6</v>
      </c>
      <c r="C9" s="6">
        <v>0</v>
      </c>
      <c r="D9" s="7" t="e">
        <f>C9/D$5</f>
        <v>#DIV/0!</v>
      </c>
      <c r="E9" s="7" t="e">
        <f>C9/(D$5+E$5*0.007)</f>
        <v>#DIV/0!</v>
      </c>
      <c r="F9" s="8" t="e">
        <f>E9/$E$20</f>
        <v>#DIV/0!</v>
      </c>
      <c r="H9" t="s">
        <v>6</v>
      </c>
      <c r="I9" s="6">
        <v>0</v>
      </c>
      <c r="J9" s="7" t="e">
        <f>I9/J$5</f>
        <v>#DIV/0!</v>
      </c>
      <c r="K9" s="7" t="e">
        <f>I9/(J$5+K$5*0.007)</f>
        <v>#DIV/0!</v>
      </c>
      <c r="L9" s="8" t="e">
        <f>K9/$E$20</f>
        <v>#DIV/0!</v>
      </c>
    </row>
    <row r="10" spans="2:16">
      <c r="B10" t="s">
        <v>6</v>
      </c>
      <c r="C10" s="6">
        <v>0</v>
      </c>
      <c r="D10" s="7" t="e">
        <f>C10/D$5</f>
        <v>#DIV/0!</v>
      </c>
      <c r="E10" s="7" t="e">
        <f>C10/(D$5+E$5*0.007)</f>
        <v>#DIV/0!</v>
      </c>
      <c r="F10" s="8" t="e">
        <f>E10/$E$20</f>
        <v>#DIV/0!</v>
      </c>
      <c r="H10" t="s">
        <v>6</v>
      </c>
      <c r="I10" s="6">
        <v>0</v>
      </c>
      <c r="J10" s="7" t="e">
        <f>I10/J$5</f>
        <v>#DIV/0!</v>
      </c>
      <c r="K10" s="7" t="e">
        <f>I10/(J$5+K$5*0.007)</f>
        <v>#DIV/0!</v>
      </c>
      <c r="L10" s="8" t="e">
        <f>K10/$E$20</f>
        <v>#DIV/0!</v>
      </c>
    </row>
    <row r="11" spans="2:16">
      <c r="B11" s="2"/>
      <c r="C11" s="4"/>
      <c r="O11" s="2" t="s">
        <v>7</v>
      </c>
    </row>
    <row r="12" spans="2:16">
      <c r="B12" s="10" t="s">
        <v>8</v>
      </c>
      <c r="C12" s="11">
        <v>9.3749999999999997E-3</v>
      </c>
      <c r="D12" s="8" t="e">
        <f>C12/MIN(D6,J6)</f>
        <v>#DIV/0!</v>
      </c>
      <c r="E12" s="8" t="e">
        <f>C12/MIN(E6,K6)</f>
        <v>#DIV/0!</v>
      </c>
      <c r="F12" s="8"/>
      <c r="O12" t="s">
        <v>7</v>
      </c>
      <c r="P12" s="3">
        <v>0</v>
      </c>
    </row>
    <row r="13" spans="2:16">
      <c r="B13" s="10" t="s">
        <v>9</v>
      </c>
      <c r="C13" s="11">
        <v>9.7222222222222224E-3</v>
      </c>
      <c r="D13" s="8" t="e">
        <f>C13/MIN(D6,J6)</f>
        <v>#DIV/0!</v>
      </c>
      <c r="E13" s="8" t="e">
        <f>C13/MIN(E6,K6)</f>
        <v>#DIV/0!</v>
      </c>
      <c r="F13" s="8"/>
      <c r="O13" t="s">
        <v>6</v>
      </c>
      <c r="P13" s="3">
        <v>0</v>
      </c>
    </row>
    <row r="14" spans="2:16">
      <c r="C14" s="6"/>
      <c r="D14" s="7"/>
      <c r="E14" s="7"/>
      <c r="F14" s="8"/>
      <c r="J14" s="7"/>
      <c r="K14" s="7"/>
      <c r="L14" s="8"/>
      <c r="O14" t="s">
        <v>6</v>
      </c>
      <c r="P14" s="3">
        <v>0</v>
      </c>
    </row>
    <row r="15" spans="2:16">
      <c r="C15" s="6"/>
      <c r="D15" s="7"/>
      <c r="E15" s="7"/>
      <c r="F15" s="8"/>
      <c r="J15" s="7"/>
      <c r="K15" s="7"/>
      <c r="L15" s="8"/>
      <c r="O15" t="s">
        <v>6</v>
      </c>
      <c r="P15" s="3">
        <v>0</v>
      </c>
    </row>
    <row r="16" spans="2:16">
      <c r="B16" s="15" t="s">
        <v>10</v>
      </c>
      <c r="C16" s="16">
        <f>ABS(MIN(C6,I6)-MIN(C20,I20))</f>
        <v>0</v>
      </c>
      <c r="D16" s="14" t="s">
        <v>11</v>
      </c>
      <c r="E16" s="7"/>
      <c r="F16" s="8"/>
      <c r="J16" s="7"/>
      <c r="K16" s="7"/>
      <c r="L16" s="8"/>
      <c r="O16" t="s">
        <v>6</v>
      </c>
      <c r="P16" s="3">
        <v>0</v>
      </c>
    </row>
    <row r="17" spans="2:17">
      <c r="C17" s="1"/>
      <c r="I17" s="1"/>
    </row>
    <row r="18" spans="2:17">
      <c r="D18" t="s">
        <v>1</v>
      </c>
      <c r="E18" t="s">
        <v>2</v>
      </c>
      <c r="J18" t="s">
        <v>1</v>
      </c>
      <c r="K18" t="s">
        <v>2</v>
      </c>
    </row>
    <row r="19" spans="2:17">
      <c r="B19" s="2" t="s">
        <v>12</v>
      </c>
      <c r="D19">
        <v>0</v>
      </c>
      <c r="E19">
        <v>0</v>
      </c>
      <c r="F19" s="5">
        <v>3.4722222222222224E-2</v>
      </c>
      <c r="H19" s="2" t="s">
        <v>13</v>
      </c>
      <c r="J19">
        <f>D19</f>
        <v>0</v>
      </c>
      <c r="K19">
        <f>E19</f>
        <v>0</v>
      </c>
      <c r="L19" s="5">
        <v>2.7777777777777776E-2</v>
      </c>
      <c r="P19"/>
    </row>
    <row r="20" spans="2:17">
      <c r="B20" t="s">
        <v>6</v>
      </c>
      <c r="C20" s="6">
        <v>0</v>
      </c>
      <c r="D20" s="7" t="e">
        <f>C20/D$19</f>
        <v>#DIV/0!</v>
      </c>
      <c r="E20" s="7" t="e">
        <f>C20/(D$19+E$19*0.007)</f>
        <v>#DIV/0!</v>
      </c>
      <c r="F20" s="9" t="e">
        <f>E20/$E$20</f>
        <v>#DIV/0!</v>
      </c>
      <c r="H20" t="s">
        <v>6</v>
      </c>
      <c r="I20" s="6">
        <v>0</v>
      </c>
      <c r="J20" s="7" t="e">
        <f>I20/J$19</f>
        <v>#DIV/0!</v>
      </c>
      <c r="K20" s="7" t="e">
        <f>I20/(J$19+K$19*0.007)</f>
        <v>#DIV/0!</v>
      </c>
      <c r="L20" s="8" t="e">
        <f>K20/$E$20</f>
        <v>#DIV/0!</v>
      </c>
      <c r="P20"/>
    </row>
    <row r="21" spans="2:17">
      <c r="B21" t="s">
        <v>6</v>
      </c>
      <c r="C21" s="6">
        <v>0</v>
      </c>
      <c r="D21" s="7" t="e">
        <f>C21/D$19</f>
        <v>#DIV/0!</v>
      </c>
      <c r="E21" s="7" t="e">
        <f>C21/(D$19+E$19*0.007)</f>
        <v>#DIV/0!</v>
      </c>
      <c r="F21" s="8" t="e">
        <f>E21/$E$20</f>
        <v>#DIV/0!</v>
      </c>
      <c r="H21" t="s">
        <v>6</v>
      </c>
      <c r="I21" s="6">
        <v>0</v>
      </c>
      <c r="J21" s="7" t="e">
        <f>I21/J$19</f>
        <v>#DIV/0!</v>
      </c>
      <c r="K21" s="7" t="e">
        <f>I21/(J$19+K$19*0.007)</f>
        <v>#DIV/0!</v>
      </c>
      <c r="L21" s="8" t="e">
        <f>K21/$E$20</f>
        <v>#DIV/0!</v>
      </c>
      <c r="P21"/>
    </row>
    <row r="22" spans="2:17">
      <c r="B22" t="s">
        <v>6</v>
      </c>
      <c r="C22" s="6">
        <v>0</v>
      </c>
      <c r="D22" s="7" t="e">
        <f>C22/D$19</f>
        <v>#DIV/0!</v>
      </c>
      <c r="E22" s="7" t="e">
        <f>C22/(D$19+E$19*0.007)</f>
        <v>#DIV/0!</v>
      </c>
      <c r="F22" s="8" t="e">
        <f>E22/$E$20</f>
        <v>#DIV/0!</v>
      </c>
      <c r="H22" t="s">
        <v>6</v>
      </c>
      <c r="I22" s="6">
        <v>0</v>
      </c>
      <c r="J22" s="7" t="e">
        <f>I22/J$19</f>
        <v>#DIV/0!</v>
      </c>
      <c r="K22" s="7" t="e">
        <f>I22/(J$19+K$19*0.007)</f>
        <v>#DIV/0!</v>
      </c>
      <c r="L22" s="8" t="e">
        <f>K22/$E$20</f>
        <v>#DIV/0!</v>
      </c>
      <c r="P22"/>
      <c r="Q22"/>
    </row>
    <row r="23" spans="2:17">
      <c r="B23" t="s">
        <v>6</v>
      </c>
      <c r="C23" s="6">
        <v>0</v>
      </c>
      <c r="D23" s="7" t="e">
        <f>C23/D$19</f>
        <v>#DIV/0!</v>
      </c>
      <c r="E23" s="7" t="e">
        <f>C23/(D$19+E$19*0.007)</f>
        <v>#DIV/0!</v>
      </c>
      <c r="F23" s="8" t="e">
        <f>E23/$E$20</f>
        <v>#DIV/0!</v>
      </c>
      <c r="H23" t="s">
        <v>6</v>
      </c>
      <c r="I23" s="6">
        <v>0</v>
      </c>
      <c r="J23" s="7" t="e">
        <f>I23/J$19</f>
        <v>#DIV/0!</v>
      </c>
      <c r="K23" s="7" t="e">
        <f>I23/(J$19+K$19*0.007)</f>
        <v>#DIV/0!</v>
      </c>
      <c r="L23" s="8" t="e">
        <f>K23/$E$20</f>
        <v>#DIV/0!</v>
      </c>
      <c r="P23"/>
      <c r="Q23"/>
    </row>
    <row r="24" spans="2:17">
      <c r="B24" t="s">
        <v>6</v>
      </c>
      <c r="C24" s="6">
        <v>0</v>
      </c>
      <c r="D24" s="7" t="e">
        <f>C24/D$19</f>
        <v>#DIV/0!</v>
      </c>
      <c r="E24" s="7" t="e">
        <f>C24/(D$19+E$19*0.007)</f>
        <v>#DIV/0!</v>
      </c>
      <c r="F24" s="8" t="e">
        <f>E24/$E$20</f>
        <v>#DIV/0!</v>
      </c>
      <c r="H24" t="s">
        <v>6</v>
      </c>
      <c r="I24" s="6">
        <v>0</v>
      </c>
      <c r="J24" s="7" t="e">
        <f>I24/J$19</f>
        <v>#DIV/0!</v>
      </c>
      <c r="K24" s="7" t="e">
        <f>I24/(J$19+K$19*0.007)</f>
        <v>#DIV/0!</v>
      </c>
      <c r="L24" s="8" t="e">
        <f>K24/$E$20</f>
        <v>#DIV/0!</v>
      </c>
      <c r="P24"/>
      <c r="Q24"/>
    </row>
    <row r="26" spans="2:17">
      <c r="B26" s="10" t="s">
        <v>8</v>
      </c>
      <c r="C26" s="11">
        <v>9.3749999999999997E-3</v>
      </c>
      <c r="D26" s="8" t="e">
        <f>C26/MIN(D20,J20)</f>
        <v>#DIV/0!</v>
      </c>
      <c r="E26" s="8" t="e">
        <f>C26/MIN(E20,K20)</f>
        <v>#DIV/0!</v>
      </c>
    </row>
    <row r="27" spans="2:17">
      <c r="B27" s="10" t="s">
        <v>9</v>
      </c>
      <c r="C27" s="11">
        <v>9.7222222222222224E-3</v>
      </c>
      <c r="D27" s="8" t="e">
        <f>C27/MIN(D20,J20)</f>
        <v>#DIV/0!</v>
      </c>
      <c r="E27" s="8" t="e">
        <f>C27/MIN(E20,K20)</f>
        <v>#DIV/0!</v>
      </c>
    </row>
  </sheetData>
  <conditionalFormatting sqref="C6:C10">
    <cfRule type="cellIs" dxfId="99" priority="16" operator="greaterThan">
      <formula>0.0107638888888889</formula>
    </cfRule>
    <cfRule type="cellIs" dxfId="98" priority="17" operator="between">
      <formula>0.0104282407407407</formula>
      <formula>0.0107638888888889</formula>
    </cfRule>
    <cfRule type="cellIs" dxfId="97" priority="18" operator="between">
      <formula>0.00833333333333333</formula>
      <formula>0.0104166666666667</formula>
    </cfRule>
    <cfRule type="cellIs" dxfId="96" priority="19" operator="between">
      <formula>0.00798611111111111</formula>
      <formula>0.00832175925925926</formula>
    </cfRule>
    <cfRule type="cellIs" dxfId="95" priority="20" operator="lessThan">
      <formula>0.00798611111111111</formula>
    </cfRule>
  </conditionalFormatting>
  <conditionalFormatting sqref="C20:C24">
    <cfRule type="cellIs" dxfId="94" priority="1" operator="greaterThan">
      <formula>0.0107638888888889</formula>
    </cfRule>
    <cfRule type="cellIs" dxfId="93" priority="2" operator="between">
      <formula>0.0104282407407407</formula>
      <formula>0.0107638888888889</formula>
    </cfRule>
    <cfRule type="cellIs" dxfId="92" priority="3" operator="between">
      <formula>0.00833333333333333</formula>
      <formula>0.0104166666666667</formula>
    </cfRule>
    <cfRule type="cellIs" dxfId="91" priority="4" operator="between">
      <formula>0.00798611111111111</formula>
      <formula>0.00832175925925926</formula>
    </cfRule>
    <cfRule type="cellIs" dxfId="90" priority="5" operator="lessThan">
      <formula>0.00798611111111111</formula>
    </cfRule>
  </conditionalFormatting>
  <conditionalFormatting sqref="I6:I10">
    <cfRule type="cellIs" dxfId="89" priority="11" operator="greaterThan">
      <formula>0.0107638888888889</formula>
    </cfRule>
    <cfRule type="cellIs" dxfId="88" priority="12" operator="between">
      <formula>0.0104282407407407</formula>
      <formula>0.0107638888888889</formula>
    </cfRule>
    <cfRule type="cellIs" dxfId="87" priority="13" operator="between">
      <formula>0.00833333333333333</formula>
      <formula>0.0104166666666667</formula>
    </cfRule>
    <cfRule type="cellIs" dxfId="86" priority="14" operator="between">
      <formula>0.00798611111111111</formula>
      <formula>0.00832175925925926</formula>
    </cfRule>
    <cfRule type="cellIs" dxfId="85" priority="15" operator="lessThan">
      <formula>0.00798611111111111</formula>
    </cfRule>
  </conditionalFormatting>
  <conditionalFormatting sqref="I20:I24">
    <cfRule type="cellIs" dxfId="84" priority="6" operator="greaterThan">
      <formula>0.0107638888888889</formula>
    </cfRule>
    <cfRule type="cellIs" dxfId="83" priority="7" operator="between">
      <formula>0.0104282407407407</formula>
      <formula>0.0107638888888889</formula>
    </cfRule>
    <cfRule type="cellIs" dxfId="82" priority="8" operator="between">
      <formula>0.00833333333333333</formula>
      <formula>0.0104166666666667</formula>
    </cfRule>
    <cfRule type="cellIs" dxfId="81" priority="9" operator="between">
      <formula>0.00798611111111111</formula>
      <formula>0.00832175925925926</formula>
    </cfRule>
    <cfRule type="cellIs" dxfId="80" priority="10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3DF0-EBCF-4D91-B246-4FEBE785CB0C}">
  <dimension ref="B1:Q27"/>
  <sheetViews>
    <sheetView workbookViewId="0"/>
  </sheetViews>
  <sheetFormatPr defaultColWidth="11.42578125" defaultRowHeight="14.45"/>
  <cols>
    <col min="1" max="1" width="1.7109375" customWidth="1"/>
    <col min="2" max="2" width="20.28515625" customWidth="1"/>
    <col min="3" max="3" width="6.7109375" customWidth="1"/>
    <col min="4" max="5" width="6.140625" customWidth="1"/>
    <col min="6" max="6" width="6.140625" style="2" customWidth="1"/>
    <col min="7" max="7" width="5.5703125" customWidth="1"/>
    <col min="8" max="8" width="20.28515625" customWidth="1"/>
    <col min="9" max="9" width="6.7109375" customWidth="1"/>
    <col min="10" max="11" width="6.140625" customWidth="1"/>
    <col min="12" max="12" width="6.140625" style="2" customWidth="1"/>
    <col min="13" max="13" width="5.5703125" customWidth="1"/>
    <col min="14" max="14" width="8.85546875" customWidth="1"/>
    <col min="15" max="15" width="7.28515625" bestFit="1" customWidth="1"/>
    <col min="16" max="16" width="7.140625" style="3" bestFit="1" customWidth="1"/>
    <col min="17" max="17" width="7.7109375" style="3" bestFit="1" customWidth="1"/>
  </cols>
  <sheetData>
    <row r="1" spans="2:16" ht="9.6" customHeight="1">
      <c r="C1" s="1"/>
      <c r="I1" s="1"/>
    </row>
    <row r="2" spans="2:16">
      <c r="D2" s="12" t="s">
        <v>0</v>
      </c>
    </row>
    <row r="4" spans="2:16">
      <c r="D4" t="s">
        <v>1</v>
      </c>
      <c r="E4" t="s">
        <v>2</v>
      </c>
      <c r="J4" t="s">
        <v>1</v>
      </c>
      <c r="K4" t="s">
        <v>2</v>
      </c>
    </row>
    <row r="5" spans="2:16">
      <c r="B5" s="2" t="s">
        <v>3</v>
      </c>
      <c r="D5">
        <v>3.4</v>
      </c>
      <c r="E5">
        <v>30</v>
      </c>
      <c r="F5" s="5">
        <v>2.7777777777777776E-2</v>
      </c>
      <c r="H5" s="2" t="s">
        <v>4</v>
      </c>
      <c r="J5">
        <v>3.4</v>
      </c>
      <c r="K5">
        <v>30</v>
      </c>
      <c r="L5" s="5">
        <v>3.4722222222222224E-2</v>
      </c>
    </row>
    <row r="6" spans="2:16">
      <c r="B6" s="13" t="s">
        <v>14</v>
      </c>
      <c r="C6" s="6">
        <v>1.0104166666666668E-2</v>
      </c>
      <c r="D6" s="7">
        <f>C6/D$5</f>
        <v>2.9718137254901964E-3</v>
      </c>
      <c r="E6" s="7">
        <f>C6/(D$5+E$5*0.007)</f>
        <v>2.7989381348107112E-3</v>
      </c>
      <c r="F6" s="8">
        <f>E6/$K$20</f>
        <v>1.2378961202367582</v>
      </c>
      <c r="H6" t="s">
        <v>15</v>
      </c>
      <c r="I6" s="6">
        <v>1.0486111111111111E-2</v>
      </c>
      <c r="J6" s="7">
        <f>I6/J$5</f>
        <v>3.0841503267973855E-3</v>
      </c>
      <c r="K6" s="7">
        <f>I6/(J$5+K$5*0.007)</f>
        <v>2.9047399199753771E-3</v>
      </c>
      <c r="L6" s="8">
        <f>K6/$K$20</f>
        <v>1.2846894443694192</v>
      </c>
    </row>
    <row r="7" spans="2:16">
      <c r="B7" s="13" t="s">
        <v>16</v>
      </c>
      <c r="C7" s="6">
        <v>1.0590277777777777E-2</v>
      </c>
      <c r="D7" s="7">
        <f>C7/D$5</f>
        <v>3.1147875816993462E-3</v>
      </c>
      <c r="E7" s="7">
        <f>C7/(D$5+E$5*0.007)</f>
        <v>2.933594952293013E-3</v>
      </c>
      <c r="F7" s="8">
        <f>E7/$K$20</f>
        <v>1.297451260041963</v>
      </c>
      <c r="H7" t="s">
        <v>17</v>
      </c>
      <c r="I7" s="6">
        <v>1.0740740740740742E-2</v>
      </c>
      <c r="J7" s="7">
        <f>I7/J$5</f>
        <v>3.1590413943355122E-3</v>
      </c>
      <c r="K7" s="7">
        <f>I7/(J$5+K$5*0.007)</f>
        <v>2.9752744434184881E-3</v>
      </c>
      <c r="L7" s="8">
        <f>K7/$K$20</f>
        <v>1.3158849937911932</v>
      </c>
    </row>
    <row r="8" spans="2:16">
      <c r="B8" s="13" t="s">
        <v>18</v>
      </c>
      <c r="C8" s="6">
        <v>1.0960648148148148E-2</v>
      </c>
      <c r="D8" s="7">
        <f>C8/D$5</f>
        <v>3.2237200435729849E-3</v>
      </c>
      <c r="E8" s="7">
        <f>C8/(D$5+E$5*0.007)</f>
        <v>3.0361906227557196E-3</v>
      </c>
      <c r="F8" s="8">
        <f>E8/$K$20</f>
        <v>1.3428266046554524</v>
      </c>
      <c r="H8" t="s">
        <v>19</v>
      </c>
      <c r="I8" s="6">
        <v>1.082175925925926E-2</v>
      </c>
      <c r="J8" s="7">
        <f>I8/J$5</f>
        <v>3.1828703703703706E-3</v>
      </c>
      <c r="K8" s="7">
        <f>I8/(J$5+K$5*0.007)</f>
        <v>2.9977172463322051E-3</v>
      </c>
      <c r="L8" s="8">
        <f>K8/$K$20</f>
        <v>1.325810850425394</v>
      </c>
    </row>
    <row r="9" spans="2:16">
      <c r="B9" s="13" t="s">
        <v>20</v>
      </c>
      <c r="C9" s="6">
        <v>1.0972222222222222E-2</v>
      </c>
      <c r="D9" s="7">
        <f>C9/D$5</f>
        <v>3.2271241830065358E-3</v>
      </c>
      <c r="E9" s="7">
        <f>C9/(D$5+E$5*0.007)</f>
        <v>3.0393967374576793E-3</v>
      </c>
      <c r="F9" s="8">
        <f>E9/$K$20</f>
        <v>1.344244584174624</v>
      </c>
      <c r="H9" t="s">
        <v>21</v>
      </c>
      <c r="I9" s="6">
        <v>1.0960648148148148E-2</v>
      </c>
      <c r="J9" s="7">
        <f>I9/J$5</f>
        <v>3.2237200435729849E-3</v>
      </c>
      <c r="K9" s="7">
        <f>I9/(J$5+K$5*0.007)</f>
        <v>3.0361906227557196E-3</v>
      </c>
      <c r="L9" s="8">
        <f>K9/$K$20</f>
        <v>1.3428266046554524</v>
      </c>
    </row>
    <row r="10" spans="2:16">
      <c r="B10" s="13" t="s">
        <v>22</v>
      </c>
      <c r="C10" s="6">
        <v>1.1018518518518518E-2</v>
      </c>
      <c r="D10" s="7">
        <f>C10/D$5</f>
        <v>3.2407407407407406E-3</v>
      </c>
      <c r="E10" s="7">
        <f>C10/(D$5+E$5*0.007)</f>
        <v>3.0522211962655177E-3</v>
      </c>
      <c r="F10" s="8">
        <f>E10/$K$20</f>
        <v>1.3499165022513102</v>
      </c>
      <c r="H10" t="s">
        <v>23</v>
      </c>
      <c r="I10" s="6">
        <v>1.1423611111111112E-2</v>
      </c>
      <c r="J10" s="7">
        <f>I10/J$5</f>
        <v>3.3598856209150329E-3</v>
      </c>
      <c r="K10" s="7">
        <f>I10/(J$5+K$5*0.007)</f>
        <v>3.1644352108341029E-3</v>
      </c>
      <c r="L10" s="8">
        <f>K10/$K$20</f>
        <v>1.3995457854223143</v>
      </c>
    </row>
    <row r="11" spans="2:16">
      <c r="B11" s="2"/>
      <c r="C11" s="4"/>
      <c r="O11" s="2" t="s">
        <v>7</v>
      </c>
    </row>
    <row r="12" spans="2:16">
      <c r="B12" s="10" t="s">
        <v>8</v>
      </c>
      <c r="C12" s="11">
        <v>9.3749999999999997E-3</v>
      </c>
      <c r="D12" s="8">
        <f>C12/MIN(D6,J6)</f>
        <v>3.1546391752577314</v>
      </c>
      <c r="E12" s="8">
        <f>C12/MIN(E6,K6)</f>
        <v>3.3494845360824739</v>
      </c>
      <c r="F12" s="8"/>
      <c r="O12" t="s">
        <v>24</v>
      </c>
      <c r="P12" s="3">
        <v>4.1388888888888892E-2</v>
      </c>
    </row>
    <row r="13" spans="2:16">
      <c r="B13" s="10" t="s">
        <v>9</v>
      </c>
      <c r="C13" s="11">
        <v>9.7222222222222224E-3</v>
      </c>
      <c r="D13" s="8">
        <f>C13/MIN(D6,J6)</f>
        <v>3.2714776632302405</v>
      </c>
      <c r="E13" s="8">
        <f>C13/MIN(E6,K6)</f>
        <v>3.4735395189003433</v>
      </c>
      <c r="F13" s="8"/>
      <c r="O13" t="s">
        <v>25</v>
      </c>
      <c r="P13" s="3">
        <v>4.2928240740740746E-2</v>
      </c>
    </row>
    <row r="14" spans="2:16" s="3" customFormat="1">
      <c r="B14"/>
      <c r="C14" s="6"/>
      <c r="D14" s="7"/>
      <c r="E14" s="7"/>
      <c r="F14" s="8"/>
      <c r="G14"/>
      <c r="H14"/>
      <c r="I14"/>
      <c r="J14" s="7"/>
      <c r="K14" s="7"/>
      <c r="L14" s="8"/>
      <c r="M14"/>
      <c r="N14"/>
      <c r="O14" t="s">
        <v>26</v>
      </c>
      <c r="P14" s="3">
        <v>4.3194444444444445E-2</v>
      </c>
    </row>
    <row r="15" spans="2:16">
      <c r="D15" s="7"/>
      <c r="E15" s="7"/>
      <c r="F15" s="8"/>
      <c r="J15" s="7"/>
      <c r="K15" s="7"/>
      <c r="L15" s="8"/>
      <c r="O15" t="s">
        <v>27</v>
      </c>
      <c r="P15" s="3">
        <v>4.4618055555555557E-2</v>
      </c>
    </row>
    <row r="16" spans="2:16">
      <c r="B16" s="15" t="s">
        <v>10</v>
      </c>
      <c r="C16" s="16">
        <f>ABS(MIN(C6,I6)-MIN(C20,I20))</f>
        <v>3.7037037037036986E-4</v>
      </c>
      <c r="D16" s="14" t="s">
        <v>28</v>
      </c>
      <c r="I16" s="1"/>
      <c r="O16" t="s">
        <v>29</v>
      </c>
      <c r="P16" s="3">
        <v>4.4965277777777778E-2</v>
      </c>
    </row>
    <row r="17" spans="2:17" s="3" customFormat="1">
      <c r="B17"/>
      <c r="C17" s="1"/>
      <c r="D17"/>
      <c r="E17"/>
      <c r="F17" s="2"/>
      <c r="G17"/>
      <c r="H17"/>
      <c r="I17" s="1"/>
      <c r="J17"/>
      <c r="K17"/>
      <c r="L17" s="2"/>
      <c r="M17"/>
      <c r="N17"/>
    </row>
    <row r="18" spans="2:17" s="3" customFormat="1">
      <c r="B18"/>
      <c r="C18"/>
      <c r="D18" t="s">
        <v>1</v>
      </c>
      <c r="E18" t="s">
        <v>2</v>
      </c>
      <c r="F18" s="2"/>
      <c r="G18"/>
      <c r="H18"/>
      <c r="I18"/>
      <c r="J18" t="s">
        <v>1</v>
      </c>
      <c r="K18" t="s">
        <v>2</v>
      </c>
      <c r="L18" s="2"/>
      <c r="M18"/>
      <c r="N18"/>
    </row>
    <row r="19" spans="2:17">
      <c r="B19" s="2" t="s">
        <v>12</v>
      </c>
      <c r="D19">
        <v>3.99</v>
      </c>
      <c r="E19">
        <v>45</v>
      </c>
      <c r="F19" s="5">
        <v>3.4722222222222224E-2</v>
      </c>
      <c r="H19" s="2" t="s">
        <v>13</v>
      </c>
      <c r="J19">
        <v>3.99</v>
      </c>
      <c r="K19">
        <v>45</v>
      </c>
      <c r="L19" s="5">
        <v>2.7777777777777776E-2</v>
      </c>
      <c r="P19"/>
    </row>
    <row r="20" spans="2:17">
      <c r="B20" t="s">
        <v>30</v>
      </c>
      <c r="C20" s="6">
        <v>1.0069444444444443E-2</v>
      </c>
      <c r="D20" s="7">
        <f>C20/D$19</f>
        <v>2.523670286828181E-3</v>
      </c>
      <c r="E20" s="7">
        <f>C20/(D$19+E$19*0.007)</f>
        <v>2.3390114853529482E-3</v>
      </c>
      <c r="F20" s="8">
        <f>E20/$K$20</f>
        <v>1.0344827586206895</v>
      </c>
      <c r="H20" t="s">
        <v>31</v>
      </c>
      <c r="I20" s="6">
        <v>9.7337962962962977E-3</v>
      </c>
      <c r="J20" s="7">
        <f>I20/J$19</f>
        <v>2.4395479439339091E-3</v>
      </c>
      <c r="K20" s="7">
        <f>I20/(J$19+K$19*0.007)</f>
        <v>2.2610444358411837E-3</v>
      </c>
      <c r="L20" s="9">
        <f>K20/$K$20</f>
        <v>1</v>
      </c>
      <c r="P20"/>
    </row>
    <row r="21" spans="2:17">
      <c r="B21" t="s">
        <v>32</v>
      </c>
      <c r="C21" s="6">
        <v>1.019675925925926E-2</v>
      </c>
      <c r="D21" s="7">
        <f>C21/D$19</f>
        <v>2.5555787617191125E-3</v>
      </c>
      <c r="E21" s="7">
        <f>C21/(D$19+E$19*0.007)</f>
        <v>2.3685851937884457E-3</v>
      </c>
      <c r="F21" s="8">
        <f>E21/$K$20</f>
        <v>1.0475624256837099</v>
      </c>
      <c r="H21" t="s">
        <v>33</v>
      </c>
      <c r="I21" s="6">
        <v>9.8263888888888897E-3</v>
      </c>
      <c r="J21" s="7">
        <f>I21/J$19</f>
        <v>2.4627541074909495E-3</v>
      </c>
      <c r="K21" s="7">
        <f>I21/(J$19+K$19*0.007)</f>
        <v>2.282552587430636E-3</v>
      </c>
      <c r="L21" s="8">
        <f>K21/$K$20</f>
        <v>1.0095124851367419</v>
      </c>
      <c r="P21"/>
    </row>
    <row r="22" spans="2:17">
      <c r="B22" t="s">
        <v>34</v>
      </c>
      <c r="C22" s="6">
        <v>1.0335648148148148E-2</v>
      </c>
      <c r="D22" s="7">
        <f>C22/D$19</f>
        <v>2.5903880070546736E-3</v>
      </c>
      <c r="E22" s="7">
        <f>C22/(D$19+E$19*0.007)</f>
        <v>2.4008474211726239E-3</v>
      </c>
      <c r="F22" s="8">
        <f>E22/$K$20</f>
        <v>1.0618311533888227</v>
      </c>
      <c r="H22" t="s">
        <v>35</v>
      </c>
      <c r="I22" s="6">
        <v>1.0393518518518519E-2</v>
      </c>
      <c r="J22" s="7">
        <f>I22/J$19</f>
        <v>2.604891859277824E-3</v>
      </c>
      <c r="K22" s="7">
        <f>I22/(J$19+K$19*0.007)</f>
        <v>2.4142900159160319E-3</v>
      </c>
      <c r="L22" s="8">
        <f>K22/$K$20</f>
        <v>1.0677764565992864</v>
      </c>
      <c r="P22"/>
      <c r="Q22"/>
    </row>
    <row r="23" spans="2:17">
      <c r="B23" t="s">
        <v>36</v>
      </c>
      <c r="C23" s="6">
        <v>1.0358796296296297E-2</v>
      </c>
      <c r="D23" s="7">
        <f>C23/D$19</f>
        <v>2.5961895479439338E-3</v>
      </c>
      <c r="E23" s="7">
        <f>C23/(D$19+E$19*0.007)</f>
        <v>2.4062244590699871E-3</v>
      </c>
      <c r="F23" s="8">
        <f>E23/$K$20</f>
        <v>1.0642092746730081</v>
      </c>
      <c r="H23" t="s">
        <v>37</v>
      </c>
      <c r="I23" s="6">
        <v>1.0729166666666666E-2</v>
      </c>
      <c r="J23" s="7">
        <f>I23/J$19</f>
        <v>2.6890142021720968E-3</v>
      </c>
      <c r="K23" s="7">
        <f>I23/(J$19+K$19*0.007)</f>
        <v>2.4922570654277968E-3</v>
      </c>
      <c r="L23" s="8">
        <f>K23/$K$20</f>
        <v>1.1022592152199762</v>
      </c>
      <c r="P23"/>
      <c r="Q23"/>
    </row>
    <row r="24" spans="2:17">
      <c r="B24" t="s">
        <v>38</v>
      </c>
      <c r="C24" s="6">
        <v>1.037037037037037E-2</v>
      </c>
      <c r="D24" s="7">
        <f>C24/D$19</f>
        <v>2.5990903183885639E-3</v>
      </c>
      <c r="E24" s="7">
        <f>C24/(D$19+E$19*0.007)</f>
        <v>2.4089129780186687E-3</v>
      </c>
      <c r="F24" s="8">
        <f>E24/$K$20</f>
        <v>1.0653983353151009</v>
      </c>
      <c r="H24" t="s">
        <v>39</v>
      </c>
      <c r="I24" s="6">
        <v>1.0844907407407407E-2</v>
      </c>
      <c r="J24" s="7">
        <f>I24/J$19</f>
        <v>2.7180219066183977E-3</v>
      </c>
      <c r="K24" s="7">
        <f>I24/(J$19+K$19*0.007)</f>
        <v>2.5191422549146122E-3</v>
      </c>
      <c r="L24" s="8">
        <f>K24/$K$20</f>
        <v>1.1141498216409036</v>
      </c>
      <c r="P24"/>
      <c r="Q24"/>
    </row>
    <row r="26" spans="2:17">
      <c r="B26" s="10" t="s">
        <v>8</v>
      </c>
      <c r="C26" s="11">
        <v>9.3749999999999997E-3</v>
      </c>
      <c r="D26" s="8">
        <f>C26/MIN(D20,J20)</f>
        <v>3.8429250891795474</v>
      </c>
      <c r="E26" s="8">
        <f>C26/MIN(E20,K20)</f>
        <v>4.1463139120095125</v>
      </c>
    </row>
    <row r="27" spans="2:17">
      <c r="B27" s="10" t="s">
        <v>9</v>
      </c>
      <c r="C27" s="11">
        <v>9.7222222222222224E-3</v>
      </c>
      <c r="D27" s="8">
        <f>C27/MIN(D20,J20)</f>
        <v>3.9852556480380494</v>
      </c>
      <c r="E27" s="8">
        <f>C27/MIN(E20,K20)</f>
        <v>4.2998810939357908</v>
      </c>
    </row>
  </sheetData>
  <conditionalFormatting sqref="C6:C10">
    <cfRule type="cellIs" dxfId="79" priority="16" operator="greaterThan">
      <formula>0.0107638888888889</formula>
    </cfRule>
    <cfRule type="cellIs" dxfId="78" priority="17" operator="between">
      <formula>0.0104282407407407</formula>
      <formula>0.0107638888888889</formula>
    </cfRule>
    <cfRule type="cellIs" dxfId="77" priority="18" operator="between">
      <formula>0.00833333333333333</formula>
      <formula>0.0104166666666667</formula>
    </cfRule>
    <cfRule type="cellIs" dxfId="76" priority="19" operator="between">
      <formula>0.00798611111111111</formula>
      <formula>0.00832175925925926</formula>
    </cfRule>
    <cfRule type="cellIs" dxfId="75" priority="20" operator="lessThan">
      <formula>0.00798611111111111</formula>
    </cfRule>
  </conditionalFormatting>
  <conditionalFormatting sqref="C20:C24">
    <cfRule type="cellIs" dxfId="74" priority="6" operator="greaterThan">
      <formula>0.0107638888888889</formula>
    </cfRule>
    <cfRule type="cellIs" dxfId="73" priority="7" operator="between">
      <formula>0.0104282407407407</formula>
      <formula>0.0107638888888889</formula>
    </cfRule>
    <cfRule type="cellIs" dxfId="72" priority="8" operator="between">
      <formula>0.00833333333333333</formula>
      <formula>0.0104166666666667</formula>
    </cfRule>
    <cfRule type="cellIs" dxfId="71" priority="9" operator="between">
      <formula>0.00798611111111111</formula>
      <formula>0.00832175925925926</formula>
    </cfRule>
    <cfRule type="cellIs" dxfId="70" priority="10" operator="lessThan">
      <formula>0.00798611111111111</formula>
    </cfRule>
  </conditionalFormatting>
  <conditionalFormatting sqref="I6:I10">
    <cfRule type="cellIs" dxfId="69" priority="11" operator="greaterThan">
      <formula>0.0107638888888889</formula>
    </cfRule>
    <cfRule type="cellIs" dxfId="68" priority="12" operator="between">
      <formula>0.0104282407407407</formula>
      <formula>0.0107638888888889</formula>
    </cfRule>
    <cfRule type="cellIs" dxfId="67" priority="13" operator="between">
      <formula>0.00833333333333333</formula>
      <formula>0.0104166666666667</formula>
    </cfRule>
    <cfRule type="cellIs" dxfId="66" priority="14" operator="between">
      <formula>0.00798611111111111</formula>
      <formula>0.00832175925925926</formula>
    </cfRule>
    <cfRule type="cellIs" dxfId="65" priority="15" operator="lessThan">
      <formula>0.00798611111111111</formula>
    </cfRule>
  </conditionalFormatting>
  <conditionalFormatting sqref="I20:I24">
    <cfRule type="cellIs" dxfId="64" priority="1" operator="greaterThan">
      <formula>0.0107638888888889</formula>
    </cfRule>
    <cfRule type="cellIs" dxfId="63" priority="2" operator="between">
      <formula>0.0104282407407407</formula>
      <formula>0.0107638888888889</formula>
    </cfRule>
    <cfRule type="cellIs" dxfId="62" priority="3" operator="between">
      <formula>0.00833333333333333</formula>
      <formula>0.0104166666666667</formula>
    </cfRule>
    <cfRule type="cellIs" dxfId="61" priority="4" operator="between">
      <formula>0.00798611111111111</formula>
      <formula>0.00832175925925926</formula>
    </cfRule>
    <cfRule type="cellIs" dxfId="60" priority="5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7BE3-91D4-4CF6-95B0-01FA1B7782D2}">
  <dimension ref="B1:Q27"/>
  <sheetViews>
    <sheetView workbookViewId="0"/>
  </sheetViews>
  <sheetFormatPr defaultColWidth="11.42578125" defaultRowHeight="14.45"/>
  <cols>
    <col min="1" max="1" width="1.7109375" customWidth="1"/>
    <col min="2" max="2" width="20.28515625" customWidth="1"/>
    <col min="3" max="3" width="6.7109375" customWidth="1"/>
    <col min="4" max="5" width="6.140625" customWidth="1"/>
    <col min="6" max="6" width="6.140625" style="2" customWidth="1"/>
    <col min="7" max="7" width="5.5703125" customWidth="1"/>
    <col min="8" max="8" width="20.28515625" customWidth="1"/>
    <col min="9" max="9" width="6.7109375" customWidth="1"/>
    <col min="10" max="11" width="6.140625" customWidth="1"/>
    <col min="12" max="12" width="6.140625" style="2" customWidth="1"/>
    <col min="13" max="13" width="5.5703125" customWidth="1"/>
    <col min="14" max="14" width="8.85546875" customWidth="1"/>
    <col min="15" max="15" width="7.28515625" bestFit="1" customWidth="1"/>
    <col min="16" max="16" width="7.140625" style="3" bestFit="1" customWidth="1"/>
    <col min="17" max="17" width="7.7109375" style="3" bestFit="1" customWidth="1"/>
  </cols>
  <sheetData>
    <row r="1" spans="2:16" ht="9.6" customHeight="1">
      <c r="C1" s="1"/>
      <c r="I1" s="1"/>
    </row>
    <row r="2" spans="2:16">
      <c r="D2" s="12" t="s">
        <v>0</v>
      </c>
    </row>
    <row r="4" spans="2:16">
      <c r="D4" t="s">
        <v>1</v>
      </c>
      <c r="E4" t="s">
        <v>2</v>
      </c>
      <c r="J4" t="s">
        <v>1</v>
      </c>
      <c r="K4" t="s">
        <v>2</v>
      </c>
    </row>
    <row r="5" spans="2:16">
      <c r="B5" s="2" t="s">
        <v>3</v>
      </c>
      <c r="D5">
        <v>3.5</v>
      </c>
      <c r="E5">
        <v>10</v>
      </c>
      <c r="F5" s="5">
        <v>2.7777777777777776E-2</v>
      </c>
      <c r="H5" s="2" t="s">
        <v>4</v>
      </c>
      <c r="J5">
        <v>3.5</v>
      </c>
      <c r="K5">
        <v>10</v>
      </c>
      <c r="L5" s="5">
        <v>3.4722222222222224E-2</v>
      </c>
    </row>
    <row r="6" spans="2:16">
      <c r="B6" t="s">
        <v>40</v>
      </c>
      <c r="C6" s="6">
        <v>1.037037037037037E-2</v>
      </c>
      <c r="D6" s="7">
        <f>C6/D$5</f>
        <v>2.9629629629629628E-3</v>
      </c>
      <c r="E6" s="7">
        <f>C6/(D$5+E$5*0.007)</f>
        <v>2.9048656499636892E-3</v>
      </c>
      <c r="F6" s="8">
        <f>E6/$E$20</f>
        <v>1.1992522064258078</v>
      </c>
      <c r="H6" t="s">
        <v>41</v>
      </c>
      <c r="I6" s="6">
        <v>1.0474537037037037E-2</v>
      </c>
      <c r="J6" s="7">
        <f>I6/J$5</f>
        <v>2.9927248677248676E-3</v>
      </c>
      <c r="K6" s="7">
        <f>I6/(J$5+K$5*0.007)</f>
        <v>2.9340439879655569E-3</v>
      </c>
      <c r="L6" s="8">
        <f>K6/$E$20</f>
        <v>1.2112982665349956</v>
      </c>
    </row>
    <row r="7" spans="2:16">
      <c r="B7" t="s">
        <v>42</v>
      </c>
      <c r="C7" s="6">
        <v>1.0532407407407407E-2</v>
      </c>
      <c r="D7" s="7">
        <f>C7/D$5</f>
        <v>3.0092592592592593E-3</v>
      </c>
      <c r="E7" s="7">
        <f>C7/(D$5+E$5*0.007)</f>
        <v>2.950254175744372E-3</v>
      </c>
      <c r="F7" s="8">
        <f>E7/$E$20</f>
        <v>1.2179905221512111</v>
      </c>
      <c r="H7" t="s">
        <v>43</v>
      </c>
      <c r="I7" s="6">
        <v>1.0752314814814814E-2</v>
      </c>
      <c r="J7" s="7">
        <f>I7/J$5</f>
        <v>3.0720899470899469E-3</v>
      </c>
      <c r="K7" s="7">
        <f>I7/(J$5+K$5*0.007)</f>
        <v>3.0118528893038695E-3</v>
      </c>
      <c r="L7" s="8">
        <f>K7/$E$20</f>
        <v>1.2434210934928296</v>
      </c>
    </row>
    <row r="8" spans="2:16">
      <c r="B8" t="s">
        <v>44</v>
      </c>
      <c r="C8" s="6">
        <v>1.0717592592592593E-2</v>
      </c>
      <c r="D8" s="7">
        <f>C8/D$5</f>
        <v>3.0621693121693121E-3</v>
      </c>
      <c r="E8" s="7">
        <f>C8/(D$5+E$5*0.007)</f>
        <v>3.0021267766365809E-3</v>
      </c>
      <c r="F8" s="8">
        <f>E8/$E$20</f>
        <v>1.2394057401231007</v>
      </c>
      <c r="H8" t="s">
        <v>45</v>
      </c>
      <c r="I8" s="6">
        <v>1.0763888888888891E-2</v>
      </c>
      <c r="J8" s="7">
        <f>I8/J$5</f>
        <v>3.0753968253968257E-3</v>
      </c>
      <c r="K8" s="7">
        <f>I8/(J$5+K$5*0.007)</f>
        <v>3.0150949268596332E-3</v>
      </c>
      <c r="L8" s="8">
        <f>K8/$E$20</f>
        <v>1.2447595446160729</v>
      </c>
    </row>
    <row r="9" spans="2:16">
      <c r="B9" t="s">
        <v>46</v>
      </c>
      <c r="C9" s="6">
        <v>1.082175925925926E-2</v>
      </c>
      <c r="D9" s="7">
        <f>C9/D$5</f>
        <v>3.0919312169312174E-3</v>
      </c>
      <c r="E9" s="7">
        <f>C9/(D$5+E$5*0.007)</f>
        <v>3.0313051146384482E-3</v>
      </c>
      <c r="F9" s="8">
        <f>E9/$E$20</f>
        <v>1.2514518002322883</v>
      </c>
      <c r="H9" t="s">
        <v>47</v>
      </c>
      <c r="I9" s="6">
        <v>1.0868055555555556E-2</v>
      </c>
      <c r="J9" s="7">
        <f>I9/J$5</f>
        <v>3.1051587301587301E-3</v>
      </c>
      <c r="K9" s="7">
        <f>I9/(J$5+K$5*0.007)</f>
        <v>3.0442732648615005E-3</v>
      </c>
      <c r="L9" s="8">
        <f>K9/$E$20</f>
        <v>1.2568056047252607</v>
      </c>
    </row>
    <row r="10" spans="2:16">
      <c r="B10" t="s">
        <v>48</v>
      </c>
      <c r="C10" s="6">
        <v>1.0937500000000001E-2</v>
      </c>
      <c r="D10" s="7">
        <f>C10/D$5</f>
        <v>3.1250000000000002E-3</v>
      </c>
      <c r="E10" s="7">
        <f>C10/(D$5+E$5*0.007)</f>
        <v>3.0637254901960788E-3</v>
      </c>
      <c r="F10" s="8">
        <f>E10/$E$20</f>
        <v>1.2648363114647192</v>
      </c>
      <c r="H10" t="s">
        <v>49</v>
      </c>
      <c r="I10" s="6">
        <v>1.1076388888888887E-2</v>
      </c>
      <c r="J10" s="7">
        <f>I10/J$5</f>
        <v>3.1646825396825394E-3</v>
      </c>
      <c r="K10" s="7">
        <f>I10/(J$5+K$5*0.007)</f>
        <v>3.1026299408652347E-3</v>
      </c>
      <c r="L10" s="8">
        <f>K10/$E$20</f>
        <v>1.280897724943636</v>
      </c>
    </row>
    <row r="11" spans="2:16">
      <c r="B11" s="2"/>
      <c r="C11" s="4"/>
      <c r="O11" s="2" t="s">
        <v>7</v>
      </c>
    </row>
    <row r="12" spans="2:16">
      <c r="B12" s="10" t="s">
        <v>8</v>
      </c>
      <c r="C12" s="11">
        <v>9.3749999999999997E-3</v>
      </c>
      <c r="D12" s="8">
        <f>C12/MIN(D6,J6)</f>
        <v>3.1640625</v>
      </c>
      <c r="E12" s="8">
        <f>C12/MIN(E6,K6)</f>
        <v>3.2273437499999997</v>
      </c>
      <c r="F12" s="8"/>
      <c r="O12" t="s">
        <v>24</v>
      </c>
      <c r="P12" s="3">
        <v>4.3159722222222224E-2</v>
      </c>
    </row>
    <row r="13" spans="2:16">
      <c r="B13" s="10" t="s">
        <v>9</v>
      </c>
      <c r="C13" s="11">
        <v>9.7222222222222224E-3</v>
      </c>
      <c r="D13" s="8">
        <f>C13/MIN(D6,J6)</f>
        <v>3.28125</v>
      </c>
      <c r="E13" s="8">
        <f>C13/MIN(E6,K6)</f>
        <v>3.3468750000000003</v>
      </c>
      <c r="F13" s="8"/>
      <c r="O13" t="s">
        <v>25</v>
      </c>
      <c r="P13" s="3">
        <v>4.520833333333333E-2</v>
      </c>
    </row>
    <row r="14" spans="2:16">
      <c r="C14" s="6"/>
      <c r="D14" s="7"/>
      <c r="E14" s="7"/>
      <c r="F14" s="8"/>
      <c r="J14" s="7"/>
      <c r="K14" s="7"/>
      <c r="L14" s="8"/>
      <c r="O14" t="s">
        <v>27</v>
      </c>
      <c r="P14" s="3">
        <v>4.6527777777777779E-2</v>
      </c>
    </row>
    <row r="15" spans="2:16">
      <c r="C15" s="6"/>
      <c r="D15" s="7"/>
      <c r="E15" s="7"/>
      <c r="F15" s="8"/>
      <c r="J15" s="7"/>
      <c r="K15" s="7"/>
      <c r="L15" s="8"/>
      <c r="O15" t="s">
        <v>50</v>
      </c>
      <c r="P15" s="3">
        <v>4.6539351851851853E-2</v>
      </c>
    </row>
    <row r="16" spans="2:16">
      <c r="B16" s="15" t="s">
        <v>10</v>
      </c>
      <c r="C16" s="16">
        <f>ABS(MIN(C6,I6)-MIN(C20,I20))</f>
        <v>6.9444444444443157E-5</v>
      </c>
      <c r="D16" s="14" t="s">
        <v>11</v>
      </c>
      <c r="E16" s="7"/>
      <c r="F16" s="8"/>
      <c r="J16" s="7"/>
      <c r="K16" s="7"/>
      <c r="L16" s="8"/>
      <c r="O16" t="s">
        <v>51</v>
      </c>
      <c r="P16" s="3">
        <v>4.6724537037037044E-2</v>
      </c>
    </row>
    <row r="17" spans="2:17">
      <c r="C17" s="1"/>
      <c r="I17" s="1"/>
    </row>
    <row r="18" spans="2:17">
      <c r="D18" t="s">
        <v>1</v>
      </c>
      <c r="E18" t="s">
        <v>2</v>
      </c>
      <c r="J18" t="s">
        <v>1</v>
      </c>
      <c r="K18" t="s">
        <v>2</v>
      </c>
    </row>
    <row r="19" spans="2:17">
      <c r="B19" s="2" t="s">
        <v>12</v>
      </c>
      <c r="D19">
        <v>4.0999999999999996</v>
      </c>
      <c r="E19">
        <v>30</v>
      </c>
      <c r="F19" s="5">
        <v>3.4722222222222224E-2</v>
      </c>
      <c r="H19" s="2" t="s">
        <v>13</v>
      </c>
      <c r="J19">
        <v>4.0999999999999996</v>
      </c>
      <c r="K19">
        <v>30</v>
      </c>
      <c r="L19" s="5">
        <v>2.7777777777777776E-2</v>
      </c>
      <c r="P19"/>
    </row>
    <row r="20" spans="2:17">
      <c r="B20" t="s">
        <v>52</v>
      </c>
      <c r="C20" s="6">
        <v>1.0439814814814813E-2</v>
      </c>
      <c r="D20" s="7">
        <f>C20/D$19</f>
        <v>2.5462962962962961E-3</v>
      </c>
      <c r="E20" s="7">
        <f>C20/(D$19+E$19*0.007)</f>
        <v>2.4222308155022769E-3</v>
      </c>
      <c r="F20" s="9">
        <f>E20/$E$20</f>
        <v>1</v>
      </c>
      <c r="H20" t="s">
        <v>53</v>
      </c>
      <c r="I20" s="6">
        <v>1.068287037037037E-2</v>
      </c>
      <c r="J20" s="7">
        <f>I20/J$19</f>
        <v>2.6055781391147248E-3</v>
      </c>
      <c r="K20" s="7">
        <f>I20/(J$19+K$19*0.007)</f>
        <v>2.4786242158631954E-3</v>
      </c>
      <c r="L20" s="8">
        <f>K20/$E$20</f>
        <v>1.0232815964523285</v>
      </c>
      <c r="P20"/>
    </row>
    <row r="21" spans="2:17">
      <c r="B21" t="s">
        <v>54</v>
      </c>
      <c r="C21" s="6">
        <v>1.0752314814814814E-2</v>
      </c>
      <c r="D21" s="7">
        <f>C21/D$19</f>
        <v>2.6225158084914181E-3</v>
      </c>
      <c r="E21" s="7">
        <f>C21/(D$19+E$19*0.007)</f>
        <v>2.4947366159663144E-3</v>
      </c>
      <c r="F21" s="8">
        <f>E21/$E$20</f>
        <v>1.0299334811529934</v>
      </c>
      <c r="H21" t="s">
        <v>55</v>
      </c>
      <c r="I21" s="6">
        <v>1.0752314814814814E-2</v>
      </c>
      <c r="J21" s="7">
        <f>I21/J$19</f>
        <v>2.6225158084914181E-3</v>
      </c>
      <c r="K21" s="7">
        <f>I21/(J$19+K$19*0.007)</f>
        <v>2.4947366159663144E-3</v>
      </c>
      <c r="L21" s="8">
        <f>K21/$E$20</f>
        <v>1.0299334811529934</v>
      </c>
      <c r="P21"/>
    </row>
    <row r="22" spans="2:17">
      <c r="B22" t="s">
        <v>56</v>
      </c>
      <c r="C22" s="6">
        <v>1.0763888888888891E-2</v>
      </c>
      <c r="D22" s="7">
        <f>C22/D$19</f>
        <v>2.6253387533875347E-3</v>
      </c>
      <c r="E22" s="7">
        <f>C22/(D$19+E$19*0.007)</f>
        <v>2.4974220159835014E-3</v>
      </c>
      <c r="F22" s="8">
        <f>E22/$E$20</f>
        <v>1.0310421286031046</v>
      </c>
      <c r="H22" t="s">
        <v>57</v>
      </c>
      <c r="I22" s="6">
        <v>1.0868055555555556E-2</v>
      </c>
      <c r="J22" s="7">
        <f>I22/J$19</f>
        <v>2.6507452574525748E-3</v>
      </c>
      <c r="K22" s="7">
        <f>I22/(J$19+K$19*0.007)</f>
        <v>2.5215906161381802E-3</v>
      </c>
      <c r="L22" s="8">
        <f>K22/$E$20</f>
        <v>1.0410199556541022</v>
      </c>
      <c r="P22"/>
      <c r="Q22"/>
    </row>
    <row r="23" spans="2:17">
      <c r="B23" t="s">
        <v>58</v>
      </c>
      <c r="C23" s="6">
        <v>1.0787037037037038E-2</v>
      </c>
      <c r="D23" s="7">
        <f>C23/D$19</f>
        <v>2.6309846431797654E-3</v>
      </c>
      <c r="E23" s="7">
        <f>C23/(D$19+E$19*0.007)</f>
        <v>2.5027928160178746E-3</v>
      </c>
      <c r="F23" s="8">
        <f>E23/$E$20</f>
        <v>1.0332594235033263</v>
      </c>
      <c r="H23" t="s">
        <v>59</v>
      </c>
      <c r="I23" s="6">
        <v>1.0995370370370371E-2</v>
      </c>
      <c r="J23" s="7">
        <f>I23/J$19</f>
        <v>2.6817976513098469E-3</v>
      </c>
      <c r="K23" s="7">
        <f>I23/(J$19+K$19*0.007)</f>
        <v>2.5511300163272325E-3</v>
      </c>
      <c r="L23" s="8">
        <f>K23/$E$20</f>
        <v>1.0532150776053217</v>
      </c>
      <c r="P23"/>
      <c r="Q23"/>
    </row>
    <row r="24" spans="2:17">
      <c r="B24" t="s">
        <v>60</v>
      </c>
      <c r="C24" s="6">
        <v>1.0891203703703703E-2</v>
      </c>
      <c r="D24" s="7">
        <f>C24/D$19</f>
        <v>2.6563911472448059E-3</v>
      </c>
      <c r="E24" s="7">
        <f>C24/(D$19+E$19*0.007)</f>
        <v>2.5269614161725533E-3</v>
      </c>
      <c r="F24" s="8">
        <f>E24/$E$20</f>
        <v>1.0432372505543239</v>
      </c>
      <c r="H24" t="s">
        <v>61</v>
      </c>
      <c r="I24" s="6">
        <v>1.105324074074074E-2</v>
      </c>
      <c r="J24" s="7">
        <f>I24/J$19</f>
        <v>2.6959123757904248E-3</v>
      </c>
      <c r="K24" s="7">
        <f>I24/(J$19+K$19*0.007)</f>
        <v>2.564557016413165E-3</v>
      </c>
      <c r="L24" s="8">
        <f>K24/$E$20</f>
        <v>1.0587583148558759</v>
      </c>
      <c r="P24"/>
      <c r="Q24"/>
    </row>
    <row r="26" spans="2:17">
      <c r="B26" s="10" t="s">
        <v>8</v>
      </c>
      <c r="C26" s="11">
        <v>9.3749999999999997E-3</v>
      </c>
      <c r="D26" s="8">
        <f>C26/MIN(D20,J20)</f>
        <v>3.6818181818181821</v>
      </c>
      <c r="E26" s="8">
        <f>C26/MIN(E20,K20)</f>
        <v>3.8703991130820405</v>
      </c>
    </row>
    <row r="27" spans="2:17">
      <c r="B27" s="10" t="s">
        <v>9</v>
      </c>
      <c r="C27" s="11">
        <v>9.7222222222222224E-3</v>
      </c>
      <c r="D27" s="8">
        <f>C27/MIN(D20,J20)</f>
        <v>3.8181818181818188</v>
      </c>
      <c r="E27" s="8">
        <f>C27/MIN(E20,K20)</f>
        <v>4.0137472283813755</v>
      </c>
    </row>
  </sheetData>
  <conditionalFormatting sqref="C6:C10">
    <cfRule type="cellIs" dxfId="59" priority="16" operator="greaterThan">
      <formula>0.0107638888888889</formula>
    </cfRule>
    <cfRule type="cellIs" dxfId="58" priority="17" operator="between">
      <formula>0.0104282407407407</formula>
      <formula>0.0107638888888889</formula>
    </cfRule>
    <cfRule type="cellIs" dxfId="57" priority="18" operator="between">
      <formula>0.00833333333333333</formula>
      <formula>0.0104166666666667</formula>
    </cfRule>
    <cfRule type="cellIs" dxfId="56" priority="19" operator="between">
      <formula>0.00798611111111111</formula>
      <formula>0.00832175925925926</formula>
    </cfRule>
    <cfRule type="cellIs" dxfId="55" priority="20" operator="lessThan">
      <formula>0.00798611111111111</formula>
    </cfRule>
  </conditionalFormatting>
  <conditionalFormatting sqref="C20:C24">
    <cfRule type="cellIs" dxfId="54" priority="6" operator="greaterThan">
      <formula>0.0107638888888889</formula>
    </cfRule>
    <cfRule type="cellIs" dxfId="53" priority="7" operator="between">
      <formula>0.0104282407407407</formula>
      <formula>0.0107638888888889</formula>
    </cfRule>
    <cfRule type="cellIs" dxfId="52" priority="8" operator="between">
      <formula>0.00833333333333333</formula>
      <formula>0.0104166666666667</formula>
    </cfRule>
    <cfRule type="cellIs" dxfId="51" priority="9" operator="between">
      <formula>0.00798611111111111</formula>
      <formula>0.00832175925925926</formula>
    </cfRule>
    <cfRule type="cellIs" dxfId="50" priority="10" operator="lessThan">
      <formula>0.00798611111111111</formula>
    </cfRule>
  </conditionalFormatting>
  <conditionalFormatting sqref="I6:I10">
    <cfRule type="cellIs" dxfId="49" priority="11" operator="greaterThan">
      <formula>0.0107638888888889</formula>
    </cfRule>
    <cfRule type="cellIs" dxfId="48" priority="12" operator="between">
      <formula>0.0104282407407407</formula>
      <formula>0.0107638888888889</formula>
    </cfRule>
    <cfRule type="cellIs" dxfId="47" priority="13" operator="between">
      <formula>0.00833333333333333</formula>
      <formula>0.0104166666666667</formula>
    </cfRule>
    <cfRule type="cellIs" dxfId="46" priority="14" operator="between">
      <formula>0.00798611111111111</formula>
      <formula>0.00832175925925926</formula>
    </cfRule>
    <cfRule type="cellIs" dxfId="45" priority="15" operator="lessThan">
      <formula>0.00798611111111111</formula>
    </cfRule>
  </conditionalFormatting>
  <conditionalFormatting sqref="I20:I24">
    <cfRule type="cellIs" dxfId="44" priority="1" operator="greaterThan">
      <formula>0.0107638888888889</formula>
    </cfRule>
    <cfRule type="cellIs" dxfId="43" priority="2" operator="between">
      <formula>0.0104282407407407</formula>
      <formula>0.0107638888888889</formula>
    </cfRule>
    <cfRule type="cellIs" dxfId="42" priority="3" operator="between">
      <formula>0.00833333333333333</formula>
      <formula>0.0104166666666667</formula>
    </cfRule>
    <cfRule type="cellIs" dxfId="41" priority="4" operator="between">
      <formula>0.00798611111111111</formula>
      <formula>0.00832175925925926</formula>
    </cfRule>
    <cfRule type="cellIs" dxfId="40" priority="5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55694-02DB-460C-850D-F94019A54BB3}">
  <dimension ref="B1:Q27"/>
  <sheetViews>
    <sheetView workbookViewId="0"/>
  </sheetViews>
  <sheetFormatPr defaultColWidth="11.42578125" defaultRowHeight="14.45"/>
  <cols>
    <col min="1" max="1" width="1.7109375" customWidth="1"/>
    <col min="2" max="2" width="20.28515625" customWidth="1"/>
    <col min="3" max="3" width="6.7109375" customWidth="1"/>
    <col min="4" max="5" width="6.140625" customWidth="1"/>
    <col min="6" max="6" width="6.140625" style="2" customWidth="1"/>
    <col min="7" max="7" width="5.5703125" customWidth="1"/>
    <col min="8" max="8" width="20.28515625" customWidth="1"/>
    <col min="9" max="9" width="6.7109375" customWidth="1"/>
    <col min="10" max="11" width="6.140625" customWidth="1"/>
    <col min="12" max="12" width="6.140625" style="2" customWidth="1"/>
    <col min="13" max="13" width="5.5703125" customWidth="1"/>
    <col min="14" max="14" width="8.85546875" customWidth="1"/>
    <col min="15" max="15" width="7.28515625" bestFit="1" customWidth="1"/>
    <col min="16" max="16" width="7.140625" style="3" bestFit="1" customWidth="1"/>
    <col min="17" max="17" width="7.7109375" style="3" bestFit="1" customWidth="1"/>
  </cols>
  <sheetData>
    <row r="1" spans="2:16" ht="9.6" customHeight="1">
      <c r="C1" s="1"/>
      <c r="I1" s="1"/>
    </row>
    <row r="2" spans="2:16">
      <c r="D2" s="12" t="s">
        <v>0</v>
      </c>
    </row>
    <row r="4" spans="2:16">
      <c r="D4" t="s">
        <v>1</v>
      </c>
      <c r="E4" t="s">
        <v>2</v>
      </c>
      <c r="J4" t="s">
        <v>1</v>
      </c>
      <c r="K4" t="s">
        <v>2</v>
      </c>
    </row>
    <row r="5" spans="2:16">
      <c r="B5" s="2" t="s">
        <v>3</v>
      </c>
      <c r="D5">
        <v>3.4</v>
      </c>
      <c r="E5">
        <v>15</v>
      </c>
      <c r="F5" s="5">
        <v>2.7777777777777776E-2</v>
      </c>
      <c r="H5" s="2" t="s">
        <v>4</v>
      </c>
      <c r="J5">
        <v>3.4</v>
      </c>
      <c r="K5">
        <v>15</v>
      </c>
      <c r="L5" s="5">
        <v>3.4722222222222224E-2</v>
      </c>
    </row>
    <row r="6" spans="2:16">
      <c r="B6" t="s">
        <v>62</v>
      </c>
      <c r="C6" s="6">
        <v>1.050925925925926E-2</v>
      </c>
      <c r="D6" s="7">
        <f>C6/D$5</f>
        <v>3.0909586056644882E-3</v>
      </c>
      <c r="E6" s="7">
        <f>C6/(D$5+E$5*0.007)</f>
        <v>2.998362128176679E-3</v>
      </c>
      <c r="F6" s="8">
        <f>E6/$E$20</f>
        <v>1.214611709853098</v>
      </c>
      <c r="H6" t="s">
        <v>63</v>
      </c>
      <c r="I6" s="6">
        <v>9.9537037037037042E-3</v>
      </c>
      <c r="J6" s="7">
        <f>I6/J$5</f>
        <v>2.9275599128540308E-3</v>
      </c>
      <c r="K6" s="7">
        <f>I6/(J$5+K$5*0.007)</f>
        <v>2.8398584033391453E-3</v>
      </c>
      <c r="L6" s="8">
        <f>K6/$E$20</f>
        <v>1.1504031613146082</v>
      </c>
    </row>
    <row r="7" spans="2:16">
      <c r="B7" t="s">
        <v>42</v>
      </c>
      <c r="C7" s="6">
        <v>1.0543981481481482E-2</v>
      </c>
      <c r="D7" s="7">
        <f>C7/D$5</f>
        <v>3.1011710239651417E-3</v>
      </c>
      <c r="E7" s="7">
        <f>C7/(D$5+E$5*0.007)</f>
        <v>3.0082686109790249E-3</v>
      </c>
      <c r="F7" s="8">
        <f>E7/$E$20</f>
        <v>1.2186247441367535</v>
      </c>
      <c r="H7" t="s">
        <v>64</v>
      </c>
      <c r="I7" s="6">
        <v>9.9537037037037042E-3</v>
      </c>
      <c r="J7" s="7">
        <f>I7/J$5</f>
        <v>2.9275599128540308E-3</v>
      </c>
      <c r="K7" s="7">
        <f>I7/(J$5+K$5*0.007)</f>
        <v>2.8398584033391453E-3</v>
      </c>
      <c r="L7" s="8">
        <f>K7/$E$20</f>
        <v>1.1504031613146082</v>
      </c>
    </row>
    <row r="8" spans="2:16">
      <c r="B8" t="s">
        <v>40</v>
      </c>
      <c r="C8" s="6">
        <v>1.0555555555555556E-2</v>
      </c>
      <c r="D8" s="7">
        <f>C8/D$5</f>
        <v>3.1045751633986931E-3</v>
      </c>
      <c r="E8" s="7">
        <f>C8/(D$5+E$5*0.007)</f>
        <v>3.0115707719131401E-3</v>
      </c>
      <c r="F8" s="8">
        <f>E8/$E$20</f>
        <v>1.2199624222313052</v>
      </c>
      <c r="H8" t="s">
        <v>65</v>
      </c>
      <c r="I8" s="6">
        <v>1.0208333333333333E-2</v>
      </c>
      <c r="J8" s="7">
        <f>I8/J$5</f>
        <v>3.002450980392157E-3</v>
      </c>
      <c r="K8" s="7">
        <f>I8/(J$5+K$5*0.007)</f>
        <v>2.9125059438896814E-3</v>
      </c>
      <c r="L8" s="8">
        <f>K8/$E$20</f>
        <v>1.1798320793947492</v>
      </c>
    </row>
    <row r="9" spans="2:16">
      <c r="B9" t="s">
        <v>44</v>
      </c>
      <c r="C9" s="6">
        <v>1.0625000000000001E-2</v>
      </c>
      <c r="D9" s="7">
        <f>C9/D$5</f>
        <v>3.1250000000000002E-3</v>
      </c>
      <c r="E9" s="7">
        <f>C9/(D$5+E$5*0.007)</f>
        <v>3.0313837375178319E-3</v>
      </c>
      <c r="F9" s="8">
        <f>E9/$E$20</f>
        <v>1.2279884907986165</v>
      </c>
      <c r="H9" t="s">
        <v>41</v>
      </c>
      <c r="I9" s="6">
        <v>1.0428240740740741E-2</v>
      </c>
      <c r="J9" s="7">
        <f>I9/J$5</f>
        <v>3.0671296296296297E-3</v>
      </c>
      <c r="K9" s="7">
        <f>I9/(J$5+K$5*0.007)</f>
        <v>2.975247001637872E-3</v>
      </c>
      <c r="L9" s="8">
        <f>K9/$E$20</f>
        <v>1.2052479631912347</v>
      </c>
    </row>
    <row r="10" spans="2:16">
      <c r="B10" t="s">
        <v>66</v>
      </c>
      <c r="C10" s="6">
        <v>1.0648148148148148E-2</v>
      </c>
      <c r="D10" s="7">
        <f>C10/D$5</f>
        <v>3.1318082788671024E-3</v>
      </c>
      <c r="E10" s="7">
        <f>C10/(D$5+E$5*0.007)</f>
        <v>3.0379880593860622E-3</v>
      </c>
      <c r="F10" s="8">
        <f>E10/$E$20</f>
        <v>1.2306638469877202</v>
      </c>
      <c r="H10" t="s">
        <v>67</v>
      </c>
      <c r="I10" s="6">
        <v>1.0810185185185185E-2</v>
      </c>
      <c r="J10" s="7">
        <f>I10/J$5</f>
        <v>3.1794662309368193E-3</v>
      </c>
      <c r="K10" s="7">
        <f>I10/(J$5+K$5*0.007)</f>
        <v>3.0842183124636761E-3</v>
      </c>
      <c r="L10" s="8">
        <f>K10/$E$20</f>
        <v>1.2493913403114465</v>
      </c>
    </row>
    <row r="11" spans="2:16">
      <c r="B11" s="2"/>
      <c r="C11" s="4"/>
      <c r="O11" s="2" t="s">
        <v>7</v>
      </c>
    </row>
    <row r="12" spans="2:16">
      <c r="B12" s="10" t="s">
        <v>8</v>
      </c>
      <c r="C12" s="11">
        <v>9.3749999999999997E-3</v>
      </c>
      <c r="D12" s="8">
        <f>C12/MIN(D6,J6)</f>
        <v>3.2023255813953484</v>
      </c>
      <c r="E12" s="8">
        <f>C12/MIN(E6,K6)</f>
        <v>3.3012209302325579</v>
      </c>
      <c r="F12" s="8"/>
      <c r="O12" t="s">
        <v>68</v>
      </c>
      <c r="P12" s="3">
        <v>4.2002314814814812E-2</v>
      </c>
    </row>
    <row r="13" spans="2:16">
      <c r="B13" s="10" t="s">
        <v>9</v>
      </c>
      <c r="C13" s="11">
        <v>9.7222222222222224E-3</v>
      </c>
      <c r="D13" s="8">
        <f>C13/MIN(D6,J6)</f>
        <v>3.3209302325581391</v>
      </c>
      <c r="E13" s="8">
        <f>C13/MIN(E6,K6)</f>
        <v>3.4234883720930229</v>
      </c>
      <c r="F13" s="8"/>
      <c r="O13" t="s">
        <v>24</v>
      </c>
      <c r="P13" s="3">
        <v>4.234953703703704E-2</v>
      </c>
    </row>
    <row r="14" spans="2:16">
      <c r="C14" s="6"/>
      <c r="D14" s="7"/>
      <c r="E14" s="7"/>
      <c r="F14" s="8"/>
      <c r="J14" s="7"/>
      <c r="K14" s="7"/>
      <c r="L14" s="8"/>
      <c r="O14" t="s">
        <v>25</v>
      </c>
      <c r="P14" s="3">
        <v>4.4826388888888888E-2</v>
      </c>
    </row>
    <row r="15" spans="2:16">
      <c r="C15" s="6"/>
      <c r="D15" s="7"/>
      <c r="E15" s="7"/>
      <c r="F15" s="8"/>
      <c r="J15" s="7"/>
      <c r="K15" s="7"/>
      <c r="L15" s="8"/>
      <c r="O15" t="s">
        <v>27</v>
      </c>
      <c r="P15" s="3">
        <v>4.4965277777777778E-2</v>
      </c>
    </row>
    <row r="16" spans="2:16">
      <c r="B16" s="15" t="s">
        <v>10</v>
      </c>
      <c r="C16" s="16">
        <f>ABS(MIN(C6,I6)-MIN(C20,I20))</f>
        <v>2.6620370370370253E-4</v>
      </c>
      <c r="D16" s="14"/>
      <c r="E16" s="7"/>
      <c r="F16" s="8"/>
      <c r="J16" s="7"/>
      <c r="K16" s="7"/>
      <c r="L16" s="8"/>
      <c r="O16" t="s">
        <v>69</v>
      </c>
      <c r="P16" s="3">
        <v>4.5243055555555557E-2</v>
      </c>
    </row>
    <row r="17" spans="2:17">
      <c r="C17" s="1"/>
      <c r="I17" s="1"/>
    </row>
    <row r="18" spans="2:17">
      <c r="D18" t="s">
        <v>1</v>
      </c>
      <c r="E18" t="s">
        <v>2</v>
      </c>
      <c r="J18" t="s">
        <v>1</v>
      </c>
      <c r="K18" t="s">
        <v>2</v>
      </c>
    </row>
    <row r="19" spans="2:17">
      <c r="B19" s="2" t="s">
        <v>12</v>
      </c>
      <c r="D19" s="17">
        <v>4</v>
      </c>
      <c r="E19">
        <v>20</v>
      </c>
      <c r="F19" s="5">
        <v>3.4722222222222224E-2</v>
      </c>
      <c r="H19" s="2" t="s">
        <v>13</v>
      </c>
      <c r="J19" s="17">
        <v>4</v>
      </c>
      <c r="K19">
        <v>20</v>
      </c>
      <c r="L19" s="5">
        <v>2.7777777777777776E-2</v>
      </c>
      <c r="P19"/>
    </row>
    <row r="20" spans="2:17">
      <c r="B20" t="s">
        <v>52</v>
      </c>
      <c r="C20" s="6">
        <v>1.0219907407407407E-2</v>
      </c>
      <c r="D20" s="7">
        <f>C20/D$19</f>
        <v>2.5549768518518517E-3</v>
      </c>
      <c r="E20" s="7">
        <f>C20/(D$19+E$19*0.007)</f>
        <v>2.4685766684558953E-3</v>
      </c>
      <c r="F20" s="9">
        <f>E20/$E$20</f>
        <v>1</v>
      </c>
      <c r="H20" t="s">
        <v>53</v>
      </c>
      <c r="I20" s="6">
        <v>1.0266203703703704E-2</v>
      </c>
      <c r="J20" s="7">
        <f>I20/J$19</f>
        <v>2.5665509259259261E-3</v>
      </c>
      <c r="K20" s="7">
        <f>I20/(J$19+K$19*0.007)</f>
        <v>2.4797593487207018E-3</v>
      </c>
      <c r="L20" s="8">
        <f>K20/$E$20</f>
        <v>1.0045300113250286</v>
      </c>
      <c r="P20"/>
    </row>
    <row r="21" spans="2:17">
      <c r="B21" t="s">
        <v>60</v>
      </c>
      <c r="C21" s="6">
        <v>1.0300925925925925E-2</v>
      </c>
      <c r="D21" s="7">
        <f>C21/D$19</f>
        <v>2.5752314814814813E-3</v>
      </c>
      <c r="E21" s="7">
        <f>C21/(D$19+E$19*0.007)</f>
        <v>2.4881463589193058E-3</v>
      </c>
      <c r="F21" s="8">
        <f>E21/$E$20</f>
        <v>1.0079275198187996</v>
      </c>
      <c r="H21" t="s">
        <v>57</v>
      </c>
      <c r="I21" s="6">
        <v>1.0266203703703704E-2</v>
      </c>
      <c r="J21" s="7">
        <f>I21/J$19</f>
        <v>2.5665509259259261E-3</v>
      </c>
      <c r="K21" s="7">
        <f>I21/(J$19+K$19*0.007)</f>
        <v>2.4797593487207018E-3</v>
      </c>
      <c r="L21" s="8">
        <f>K21/$E$20</f>
        <v>1.0045300113250286</v>
      </c>
      <c r="P21"/>
    </row>
    <row r="22" spans="2:17">
      <c r="B22" t="s">
        <v>70</v>
      </c>
      <c r="C22" s="6">
        <v>1.0324074074074074E-2</v>
      </c>
      <c r="D22" s="7">
        <f>C22/D$19</f>
        <v>2.5810185185185185E-3</v>
      </c>
      <c r="E22" s="7">
        <f>C22/(D$19+E$19*0.007)</f>
        <v>2.4937376990517091E-3</v>
      </c>
      <c r="F22" s="8">
        <f>E22/$E$20</f>
        <v>1.010192525481314</v>
      </c>
      <c r="H22" t="s">
        <v>71</v>
      </c>
      <c r="I22" s="6">
        <v>1.0474537037037037E-2</v>
      </c>
      <c r="J22" s="7">
        <f>I22/J$19</f>
        <v>2.6186342592592594E-3</v>
      </c>
      <c r="K22" s="7">
        <f>I22/(J$19+K$19*0.007)</f>
        <v>2.530081409912328E-3</v>
      </c>
      <c r="L22" s="8">
        <f>K22/$E$20</f>
        <v>1.0249150622876559</v>
      </c>
      <c r="P22"/>
      <c r="Q22"/>
    </row>
    <row r="23" spans="2:17">
      <c r="B23" t="s">
        <v>72</v>
      </c>
      <c r="C23" s="6">
        <v>1.0451388888888889E-2</v>
      </c>
      <c r="D23" s="7">
        <f>C23/D$19</f>
        <v>2.6128472222222221E-3</v>
      </c>
      <c r="E23" s="7">
        <f>C23/(D$19+E$19*0.007)</f>
        <v>2.5244900697799248E-3</v>
      </c>
      <c r="F23" s="8">
        <f>E23/$E$20</f>
        <v>1.0226500566251415</v>
      </c>
      <c r="H23" t="s">
        <v>73</v>
      </c>
      <c r="I23" s="6">
        <v>1.0543981481481482E-2</v>
      </c>
      <c r="J23" s="7">
        <f>I23/J$19</f>
        <v>2.6359953703703706E-3</v>
      </c>
      <c r="K23" s="7">
        <f>I23/(J$19+K$19*0.007)</f>
        <v>2.5468554303095369E-3</v>
      </c>
      <c r="L23" s="8">
        <f>K23/$E$20</f>
        <v>1.0317100792751983</v>
      </c>
      <c r="P23"/>
      <c r="Q23"/>
    </row>
    <row r="24" spans="2:17">
      <c r="B24" t="s">
        <v>74</v>
      </c>
      <c r="C24" s="6">
        <v>1.0520833333333333E-2</v>
      </c>
      <c r="D24" s="7">
        <f>C24/D$19</f>
        <v>2.6302083333333334E-3</v>
      </c>
      <c r="E24" s="7">
        <f>C24/(D$19+E$19*0.007)</f>
        <v>2.5412640901771337E-3</v>
      </c>
      <c r="F24" s="8">
        <f>E24/$E$20</f>
        <v>1.0294450736126841</v>
      </c>
      <c r="H24" t="s">
        <v>75</v>
      </c>
      <c r="I24" s="6">
        <v>1.0613425925925925E-2</v>
      </c>
      <c r="J24" s="7">
        <f>I24/J$19</f>
        <v>2.6533564814814814E-3</v>
      </c>
      <c r="K24" s="7">
        <f>I24/(J$19+K$19*0.007)</f>
        <v>2.5636294507067454E-3</v>
      </c>
      <c r="L24" s="8">
        <f>K24/$E$20</f>
        <v>1.0385050962627407</v>
      </c>
      <c r="P24"/>
      <c r="Q24"/>
    </row>
    <row r="26" spans="2:17">
      <c r="B26" s="10" t="s">
        <v>8</v>
      </c>
      <c r="C26" s="11">
        <v>9.3749999999999997E-3</v>
      </c>
      <c r="D26" s="8">
        <f>C26/MIN(D20,J20)</f>
        <v>3.6693091732729335</v>
      </c>
      <c r="E26" s="8">
        <f>C26/MIN(E20,K20)</f>
        <v>3.7977349943374858</v>
      </c>
    </row>
    <row r="27" spans="2:17">
      <c r="B27" s="10" t="s">
        <v>9</v>
      </c>
      <c r="C27" s="11">
        <v>9.7222222222222224E-3</v>
      </c>
      <c r="D27" s="8">
        <f>C27/MIN(D20,J20)</f>
        <v>3.8052095130237831</v>
      </c>
      <c r="E27" s="8">
        <f>C27/MIN(E20,K20)</f>
        <v>3.9383918459796154</v>
      </c>
    </row>
  </sheetData>
  <conditionalFormatting sqref="C6:C10">
    <cfRule type="cellIs" dxfId="39" priority="16" operator="greaterThan">
      <formula>0.0107638888888889</formula>
    </cfRule>
    <cfRule type="cellIs" dxfId="38" priority="17" operator="between">
      <formula>0.0104282407407407</formula>
      <formula>0.0107638888888889</formula>
    </cfRule>
    <cfRule type="cellIs" dxfId="37" priority="18" operator="between">
      <formula>0.00833333333333333</formula>
      <formula>0.0104166666666667</formula>
    </cfRule>
    <cfRule type="cellIs" dxfId="36" priority="19" operator="between">
      <formula>0.00798611111111111</formula>
      <formula>0.00832175925925926</formula>
    </cfRule>
    <cfRule type="cellIs" dxfId="35" priority="20" operator="lessThan">
      <formula>0.00798611111111111</formula>
    </cfRule>
  </conditionalFormatting>
  <conditionalFormatting sqref="C20:C24">
    <cfRule type="cellIs" dxfId="34" priority="6" operator="greaterThan">
      <formula>0.0107638888888889</formula>
    </cfRule>
    <cfRule type="cellIs" dxfId="33" priority="7" operator="between">
      <formula>0.0104282407407407</formula>
      <formula>0.0107638888888889</formula>
    </cfRule>
    <cfRule type="cellIs" dxfId="32" priority="8" operator="between">
      <formula>0.00833333333333333</formula>
      <formula>0.0104166666666667</formula>
    </cfRule>
    <cfRule type="cellIs" dxfId="31" priority="9" operator="between">
      <formula>0.00798611111111111</formula>
      <formula>0.00832175925925926</formula>
    </cfRule>
    <cfRule type="cellIs" dxfId="30" priority="10" operator="lessThan">
      <formula>0.00798611111111111</formula>
    </cfRule>
  </conditionalFormatting>
  <conditionalFormatting sqref="I6:I10">
    <cfRule type="cellIs" dxfId="29" priority="11" operator="greaterThan">
      <formula>0.0107638888888889</formula>
    </cfRule>
    <cfRule type="cellIs" dxfId="28" priority="12" operator="between">
      <formula>0.0104282407407407</formula>
      <formula>0.0107638888888889</formula>
    </cfRule>
    <cfRule type="cellIs" dxfId="27" priority="13" operator="between">
      <formula>0.00833333333333333</formula>
      <formula>0.0104166666666667</formula>
    </cfRule>
    <cfRule type="cellIs" dxfId="26" priority="14" operator="between">
      <formula>0.00798611111111111</formula>
      <formula>0.00832175925925926</formula>
    </cfRule>
    <cfRule type="cellIs" dxfId="25" priority="15" operator="lessThan">
      <formula>0.00798611111111111</formula>
    </cfRule>
  </conditionalFormatting>
  <conditionalFormatting sqref="I20:I24">
    <cfRule type="cellIs" dxfId="24" priority="1" operator="greaterThan">
      <formula>0.0107638888888889</formula>
    </cfRule>
    <cfRule type="cellIs" dxfId="23" priority="2" operator="between">
      <formula>0.0104282407407407</formula>
      <formula>0.0107638888888889</formula>
    </cfRule>
    <cfRule type="cellIs" dxfId="22" priority="3" operator="between">
      <formula>0.00833333333333333</formula>
      <formula>0.0104166666666667</formula>
    </cfRule>
    <cfRule type="cellIs" dxfId="21" priority="4" operator="between">
      <formula>0.00798611111111111</formula>
      <formula>0.00832175925925926</formula>
    </cfRule>
    <cfRule type="cellIs" dxfId="20" priority="5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108DF-A980-4489-9D0D-469041C485FB}">
  <dimension ref="B1:Q29"/>
  <sheetViews>
    <sheetView tabSelected="1" workbookViewId="0">
      <selection activeCell="A29" sqref="A29"/>
    </sheetView>
  </sheetViews>
  <sheetFormatPr defaultColWidth="11.42578125" defaultRowHeight="14.45"/>
  <cols>
    <col min="1" max="1" width="1.7109375" customWidth="1"/>
    <col min="2" max="2" width="20.28515625" customWidth="1"/>
    <col min="3" max="3" width="6.7109375" customWidth="1"/>
    <col min="4" max="5" width="6.140625" customWidth="1"/>
    <col min="6" max="6" width="6.140625" style="2" customWidth="1"/>
    <col min="7" max="7" width="5.5703125" customWidth="1"/>
    <col min="8" max="8" width="20.28515625" customWidth="1"/>
    <col min="9" max="9" width="6.7109375" customWidth="1"/>
    <col min="10" max="11" width="6.140625" customWidth="1"/>
    <col min="12" max="12" width="6.140625" style="2" customWidth="1"/>
    <col min="13" max="13" width="5.5703125" customWidth="1"/>
    <col min="14" max="14" width="8.85546875" customWidth="1"/>
    <col min="15" max="15" width="7.28515625" bestFit="1" customWidth="1"/>
    <col min="16" max="16" width="7.140625" style="3" bestFit="1" customWidth="1"/>
    <col min="17" max="17" width="7.7109375" style="3" bestFit="1" customWidth="1"/>
  </cols>
  <sheetData>
    <row r="1" spans="2:16" ht="9.6" customHeight="1">
      <c r="C1" s="1"/>
      <c r="I1" s="1"/>
    </row>
    <row r="2" spans="2:16">
      <c r="D2" s="12" t="s">
        <v>0</v>
      </c>
    </row>
    <row r="4" spans="2:16">
      <c r="D4" t="s">
        <v>1</v>
      </c>
      <c r="E4" t="s">
        <v>2</v>
      </c>
      <c r="J4" t="s">
        <v>1</v>
      </c>
      <c r="K4" t="s">
        <v>2</v>
      </c>
    </row>
    <row r="5" spans="2:16">
      <c r="B5" s="2" t="s">
        <v>3</v>
      </c>
      <c r="D5">
        <v>3.44</v>
      </c>
      <c r="E5">
        <v>30</v>
      </c>
      <c r="F5" s="5">
        <v>2.7777777777777776E-2</v>
      </c>
      <c r="H5" s="2" t="s">
        <v>4</v>
      </c>
      <c r="J5">
        <f>D5</f>
        <v>3.44</v>
      </c>
      <c r="K5">
        <f>E5</f>
        <v>30</v>
      </c>
      <c r="L5" s="5">
        <v>3.4722222222222224E-2</v>
      </c>
    </row>
    <row r="6" spans="2:16">
      <c r="B6" t="s">
        <v>76</v>
      </c>
      <c r="C6" s="6">
        <v>1.1712962962962963E-2</v>
      </c>
      <c r="D6" s="7">
        <f>C6/D$5</f>
        <v>3.4049310938845823E-3</v>
      </c>
      <c r="E6" s="7">
        <f>C6/(D$5+E$5*0.007)</f>
        <v>3.2090309487569765E-3</v>
      </c>
      <c r="F6" s="8">
        <f>E6/$K$20</f>
        <v>1.1832498520432466</v>
      </c>
      <c r="H6" s="13" t="s">
        <v>77</v>
      </c>
      <c r="I6" s="6">
        <v>1.1921296296296296E-2</v>
      </c>
      <c r="J6" s="7">
        <f>I6/J$5</f>
        <v>3.4654931093884584E-3</v>
      </c>
      <c r="K6" s="7">
        <f>I6/(J$5+K$5*0.007)</f>
        <v>3.2661085743277527E-3</v>
      </c>
      <c r="L6" s="8">
        <f>K6/$K$20</f>
        <v>1.2042957980282056</v>
      </c>
    </row>
    <row r="7" spans="2:16">
      <c r="B7" t="s">
        <v>78</v>
      </c>
      <c r="C7" s="6">
        <v>1.2256944444444445E-2</v>
      </c>
      <c r="D7" s="7">
        <f>C7/D$5</f>
        <v>3.5630652454780366E-3</v>
      </c>
      <c r="E7" s="7">
        <f>C7/(D$5+E$5*0.007)</f>
        <v>3.3580669710806701E-3</v>
      </c>
      <c r="F7" s="8">
        <f>E7/$K$20</f>
        <v>1.2382031554484172</v>
      </c>
      <c r="H7" s="13" t="s">
        <v>79</v>
      </c>
      <c r="I7" s="6">
        <v>1.2280092592592592E-2</v>
      </c>
      <c r="J7" s="7">
        <f>I7/J$5</f>
        <v>3.5697943583118002E-3</v>
      </c>
      <c r="K7" s="7">
        <f>I7/(J$5+K$5*0.007)</f>
        <v>3.3644089294774227E-3</v>
      </c>
      <c r="L7" s="8">
        <f>K7/$K$20</f>
        <v>1.2405415938911903</v>
      </c>
    </row>
    <row r="8" spans="2:16">
      <c r="B8" t="s">
        <v>80</v>
      </c>
      <c r="C8" s="6">
        <v>1.2291666666666666E-2</v>
      </c>
      <c r="D8" s="7">
        <f>C8/D$5</f>
        <v>3.573158914728682E-3</v>
      </c>
      <c r="E8" s="7">
        <f>C8/(D$5+E$5*0.007)</f>
        <v>3.367579908675799E-3</v>
      </c>
      <c r="F8" s="8">
        <f>E8/$K$20</f>
        <v>1.2417108131125769</v>
      </c>
      <c r="H8" s="13" t="s">
        <v>81</v>
      </c>
      <c r="I8" s="6">
        <v>1.2395833333333333E-2</v>
      </c>
      <c r="J8" s="7">
        <f>I8/J$5</f>
        <v>3.6034399224806201E-3</v>
      </c>
      <c r="K8" s="7">
        <f>I8/(J$5+K$5*0.007)</f>
        <v>3.3961187214611873E-3</v>
      </c>
      <c r="L8" s="8">
        <f>K8/$K$20</f>
        <v>1.2522337861050565</v>
      </c>
    </row>
    <row r="9" spans="2:16">
      <c r="B9" t="s">
        <v>82</v>
      </c>
      <c r="C9" s="6">
        <v>1.2314814814814815E-2</v>
      </c>
      <c r="D9" s="7">
        <f>C9/D$5</f>
        <v>3.5798880275624461E-3</v>
      </c>
      <c r="E9" s="7">
        <f>C9/(D$5+E$5*0.007)</f>
        <v>3.373921867072552E-3</v>
      </c>
      <c r="F9" s="8">
        <f>E9/$K$20</f>
        <v>1.2440492515553501</v>
      </c>
      <c r="H9" s="13" t="s">
        <v>83</v>
      </c>
      <c r="I9" s="6">
        <v>1.2430555555555556E-2</v>
      </c>
      <c r="J9" s="7">
        <f>I9/J$5</f>
        <v>3.6135335917312664E-3</v>
      </c>
      <c r="K9" s="7">
        <f>I9/(J$5+K$5*0.007)</f>
        <v>3.4056316590563166E-3</v>
      </c>
      <c r="L9" s="8">
        <f>K9/$K$20</f>
        <v>1.2557414437692163</v>
      </c>
    </row>
    <row r="10" spans="2:16">
      <c r="B10" t="s">
        <v>84</v>
      </c>
      <c r="C10" s="6">
        <v>1.2430555555555556E-2</v>
      </c>
      <c r="D10" s="7">
        <f>C10/D$5</f>
        <v>3.6135335917312664E-3</v>
      </c>
      <c r="E10" s="7">
        <f>C10/(D$5+E$5*0.007)</f>
        <v>3.4056316590563166E-3</v>
      </c>
      <c r="F10" s="8">
        <f>E10/$K$20</f>
        <v>1.2557414437692163</v>
      </c>
      <c r="H10" s="13" t="s">
        <v>42</v>
      </c>
      <c r="I10" s="6">
        <v>1.2511574074074074E-2</v>
      </c>
      <c r="J10" s="7">
        <f>I10/J$5</f>
        <v>3.6370854866494403E-3</v>
      </c>
      <c r="K10" s="7">
        <f>I10/(J$5+K$5*0.007)</f>
        <v>3.4278285134449519E-3</v>
      </c>
      <c r="L10" s="8">
        <f>K10/$K$20</f>
        <v>1.2639259783189225</v>
      </c>
    </row>
    <row r="11" spans="2:16">
      <c r="B11" s="2"/>
      <c r="C11" s="4"/>
      <c r="O11" s="2" t="s">
        <v>7</v>
      </c>
    </row>
    <row r="12" spans="2:16">
      <c r="B12" s="10" t="s">
        <v>8</v>
      </c>
      <c r="C12" s="11">
        <v>9.3749999999999997E-3</v>
      </c>
      <c r="D12" s="8">
        <f>C12/MIN(D6,J6)</f>
        <v>2.7533596837944661</v>
      </c>
      <c r="E12" s="8">
        <f>C12/MIN(E6,K6)</f>
        <v>2.9214426877470352</v>
      </c>
      <c r="F12" s="8"/>
      <c r="O12" t="s">
        <v>24</v>
      </c>
      <c r="P12" s="3">
        <v>4.8414351851851854E-2</v>
      </c>
    </row>
    <row r="13" spans="2:16">
      <c r="B13" s="10" t="s">
        <v>9</v>
      </c>
      <c r="C13" s="11">
        <v>9.7222222222222224E-3</v>
      </c>
      <c r="D13" s="8">
        <f>C13/MIN(D6,J6)</f>
        <v>2.8553359683794466</v>
      </c>
      <c r="E13" s="8">
        <f>C13/MIN(E6,K6)</f>
        <v>3.0296442687747032</v>
      </c>
      <c r="F13" s="8"/>
      <c r="O13" t="s">
        <v>85</v>
      </c>
      <c r="P13" s="3">
        <v>4.8958333333333333E-2</v>
      </c>
    </row>
    <row r="14" spans="2:16">
      <c r="C14" s="6"/>
      <c r="D14" s="7"/>
      <c r="E14" s="7"/>
      <c r="F14" s="8"/>
      <c r="J14" s="7"/>
      <c r="K14" s="7"/>
      <c r="L14" s="8"/>
      <c r="O14" t="s">
        <v>86</v>
      </c>
      <c r="P14" s="3">
        <v>5.1018518518518519E-2</v>
      </c>
    </row>
    <row r="15" spans="2:16">
      <c r="C15" s="6"/>
      <c r="D15" s="7"/>
      <c r="E15" s="7"/>
      <c r="F15" s="8"/>
      <c r="J15" s="7"/>
      <c r="K15" s="7"/>
      <c r="L15" s="8"/>
      <c r="O15" t="s">
        <v>25</v>
      </c>
      <c r="P15" s="3">
        <v>5.1469907407407409E-2</v>
      </c>
    </row>
    <row r="16" spans="2:16">
      <c r="B16" s="15" t="s">
        <v>10</v>
      </c>
      <c r="C16" s="16">
        <f>ABS(MIN(C6,I6)-MIN(C20,I20))</f>
        <v>7.2916666666666616E-4</v>
      </c>
      <c r="D16" s="14" t="s">
        <v>11</v>
      </c>
      <c r="E16" s="7"/>
      <c r="F16" s="8"/>
      <c r="J16" s="7"/>
      <c r="K16" s="7"/>
      <c r="L16" s="8"/>
      <c r="O16" t="s">
        <v>87</v>
      </c>
      <c r="P16" s="3">
        <v>5.1712962962962961E-2</v>
      </c>
    </row>
    <row r="17" spans="2:17">
      <c r="C17" s="1"/>
      <c r="I17" s="1"/>
    </row>
    <row r="18" spans="2:17">
      <c r="D18" t="s">
        <v>1</v>
      </c>
      <c r="E18" t="s">
        <v>2</v>
      </c>
      <c r="J18" t="s">
        <v>1</v>
      </c>
      <c r="K18" t="s">
        <v>2</v>
      </c>
    </row>
    <row r="19" spans="2:17">
      <c r="B19" s="2" t="s">
        <v>12</v>
      </c>
      <c r="D19">
        <v>3.84</v>
      </c>
      <c r="E19">
        <v>30</v>
      </c>
      <c r="F19" s="5">
        <v>3.4722222222222224E-2</v>
      </c>
      <c r="H19" s="2" t="s">
        <v>13</v>
      </c>
      <c r="J19">
        <f>D19</f>
        <v>3.84</v>
      </c>
      <c r="K19">
        <f>E19</f>
        <v>30</v>
      </c>
      <c r="L19" s="5">
        <v>2.7777777777777776E-2</v>
      </c>
      <c r="P19"/>
    </row>
    <row r="20" spans="2:17">
      <c r="B20" s="13" t="s">
        <v>88</v>
      </c>
      <c r="C20" s="6">
        <v>1.1620370370370371E-2</v>
      </c>
      <c r="D20" s="7">
        <f>C20/D$19</f>
        <v>3.026138117283951E-3</v>
      </c>
      <c r="E20" s="7">
        <f>C20/(D$19+E$19*0.007)</f>
        <v>2.8692272519433015E-3</v>
      </c>
      <c r="F20" s="8">
        <f>E20/$K$20</f>
        <v>1.0579557428872497</v>
      </c>
      <c r="H20" s="13" t="s">
        <v>53</v>
      </c>
      <c r="I20" s="6">
        <v>1.0983796296296297E-2</v>
      </c>
      <c r="J20" s="7">
        <f>I20/J$19</f>
        <v>2.8603636188271608E-3</v>
      </c>
      <c r="K20" s="7">
        <f>I20/(J$19+K$19*0.007)</f>
        <v>2.712048468221308E-3</v>
      </c>
      <c r="L20" s="9">
        <f>K20/$K$20</f>
        <v>1</v>
      </c>
      <c r="P20"/>
    </row>
    <row r="21" spans="2:17">
      <c r="B21" s="13" t="s">
        <v>73</v>
      </c>
      <c r="C21" s="6">
        <v>1.1817129629629629E-2</v>
      </c>
      <c r="D21" s="7">
        <f>C21/D$19</f>
        <v>3.0773775077160494E-3</v>
      </c>
      <c r="E21" s="7">
        <f>C21/(D$19+E$19*0.007)</f>
        <v>2.9178097850937356E-3</v>
      </c>
      <c r="F21" s="8">
        <f>E21/$K$20</f>
        <v>1.0758693361433087</v>
      </c>
      <c r="H21" s="13" t="s">
        <v>89</v>
      </c>
      <c r="I21" s="6">
        <v>1.1481481481481481E-2</v>
      </c>
      <c r="J21" s="7">
        <f>I21/J$19</f>
        <v>2.9899691358024694E-3</v>
      </c>
      <c r="K21" s="7">
        <f>I21/(J$19+K$19*0.007)</f>
        <v>2.8349336991312299E-3</v>
      </c>
      <c r="L21" s="8">
        <f>K21/$K$20</f>
        <v>1.0453108535300315</v>
      </c>
      <c r="P21"/>
    </row>
    <row r="22" spans="2:17">
      <c r="B22" s="13" t="s">
        <v>90</v>
      </c>
      <c r="C22" s="6">
        <v>1.1898148148148149E-2</v>
      </c>
      <c r="D22" s="7">
        <f>C22/D$19</f>
        <v>3.0984760802469139E-3</v>
      </c>
      <c r="E22" s="7">
        <f>C22/(D$19+E$19*0.007)</f>
        <v>2.9378143575674444E-3</v>
      </c>
      <c r="F22" s="8">
        <f>E22/$K$20</f>
        <v>1.0832455216016861</v>
      </c>
      <c r="H22" s="13" t="s">
        <v>91</v>
      </c>
      <c r="I22" s="6">
        <v>1.1782407407407408E-2</v>
      </c>
      <c r="J22" s="7">
        <f>I22/J$19</f>
        <v>3.0683352623456792E-3</v>
      </c>
      <c r="K22" s="7">
        <f>I22/(J$19+K$19*0.007)</f>
        <v>2.9092363968907181E-3</v>
      </c>
      <c r="L22" s="8">
        <f>K22/$K$20</f>
        <v>1.0727081138040042</v>
      </c>
      <c r="P22"/>
      <c r="Q22"/>
    </row>
    <row r="23" spans="2:17">
      <c r="B23" s="13" t="s">
        <v>92</v>
      </c>
      <c r="C23" s="6">
        <v>1.1921296296296296E-2</v>
      </c>
      <c r="D23" s="7">
        <f>C23/D$19</f>
        <v>3.1045042438271604E-3</v>
      </c>
      <c r="E23" s="7">
        <f>C23/(D$19+E$19*0.007)</f>
        <v>2.9435299497027894E-3</v>
      </c>
      <c r="F23" s="8">
        <f>E23/$K$20</f>
        <v>1.0853530031612222</v>
      </c>
      <c r="H23" s="13" t="s">
        <v>93</v>
      </c>
      <c r="I23" s="6">
        <v>1.2118055555555556E-2</v>
      </c>
      <c r="J23" s="7">
        <f>I23/J$19</f>
        <v>3.1557436342592592E-3</v>
      </c>
      <c r="K23" s="7">
        <f>I23/(J$19+K$19*0.007)</f>
        <v>2.9921124828532239E-3</v>
      </c>
      <c r="L23" s="8">
        <f>K23/$K$20</f>
        <v>1.1032665964172814</v>
      </c>
      <c r="P23"/>
      <c r="Q23"/>
    </row>
    <row r="24" spans="2:17">
      <c r="B24" s="13" t="s">
        <v>94</v>
      </c>
      <c r="C24" s="6">
        <v>1.1944444444444445E-2</v>
      </c>
      <c r="D24" s="7">
        <f>C24/D$19</f>
        <v>3.1105324074074078E-3</v>
      </c>
      <c r="E24" s="7">
        <f>C24/(D$19+E$19*0.007)</f>
        <v>2.9492455418381348E-3</v>
      </c>
      <c r="F24" s="8">
        <f>E24/$K$20</f>
        <v>1.0874604847207587</v>
      </c>
      <c r="H24" s="13" t="s">
        <v>59</v>
      </c>
      <c r="I24" s="6">
        <v>1.2164351851851852E-2</v>
      </c>
      <c r="J24" s="7">
        <f>I24/J$19</f>
        <v>3.1677999614197531E-3</v>
      </c>
      <c r="K24" s="7">
        <f>I24/(J$19+K$19*0.007)</f>
        <v>3.0035436671239143E-3</v>
      </c>
      <c r="L24" s="8">
        <f>K24/$K$20</f>
        <v>1.1074815595363541</v>
      </c>
      <c r="P24"/>
      <c r="Q24"/>
    </row>
    <row r="26" spans="2:17">
      <c r="B26" s="10" t="s">
        <v>8</v>
      </c>
      <c r="C26" s="11">
        <v>9.3749999999999997E-3</v>
      </c>
      <c r="D26" s="8">
        <f>C26/MIN(D20,J20)</f>
        <v>3.2775553213909374</v>
      </c>
      <c r="E26" s="8">
        <f>C26/MIN(E20,K20)</f>
        <v>3.4567966280295042</v>
      </c>
    </row>
    <row r="27" spans="2:17">
      <c r="B27" s="10" t="s">
        <v>9</v>
      </c>
      <c r="C27" s="11">
        <v>9.7222222222222224E-3</v>
      </c>
      <c r="D27" s="8">
        <f>C27/MIN(D20,J20)</f>
        <v>3.3989462592202315</v>
      </c>
      <c r="E27" s="8">
        <f>C27/MIN(E20,K20)</f>
        <v>3.584826132771338</v>
      </c>
    </row>
    <row r="29" spans="2:17" ht="15"/>
  </sheetData>
  <conditionalFormatting sqref="C6:C10">
    <cfRule type="cellIs" dxfId="19" priority="31" operator="greaterThan">
      <formula>0.0107638888888889</formula>
    </cfRule>
    <cfRule type="cellIs" dxfId="18" priority="32" operator="between">
      <formula>0.0104282407407407</formula>
      <formula>0.0107638888888889</formula>
    </cfRule>
    <cfRule type="cellIs" dxfId="17" priority="33" operator="between">
      <formula>0.00833333333333333</formula>
      <formula>0.0104166666666667</formula>
    </cfRule>
    <cfRule type="cellIs" dxfId="16" priority="34" operator="between">
      <formula>0.00798611111111111</formula>
      <formula>0.00832175925925926</formula>
    </cfRule>
    <cfRule type="cellIs" dxfId="15" priority="35" operator="lessThan">
      <formula>0.00798611111111111</formula>
    </cfRule>
  </conditionalFormatting>
  <conditionalFormatting sqref="C20:C24">
    <cfRule type="cellIs" dxfId="14" priority="1" operator="greaterThan">
      <formula>0.0107638888888889</formula>
    </cfRule>
    <cfRule type="cellIs" dxfId="13" priority="2" operator="between">
      <formula>0.0104282407407407</formula>
      <formula>0.0107638888888889</formula>
    </cfRule>
    <cfRule type="cellIs" dxfId="12" priority="3" operator="between">
      <formula>0.00833333333333333</formula>
      <formula>0.0104166666666667</formula>
    </cfRule>
    <cfRule type="cellIs" dxfId="11" priority="4" operator="between">
      <formula>0.00798611111111111</formula>
      <formula>0.00832175925925926</formula>
    </cfRule>
    <cfRule type="cellIs" dxfId="10" priority="5" operator="lessThan">
      <formula>0.00798611111111111</formula>
    </cfRule>
  </conditionalFormatting>
  <conditionalFormatting sqref="I6:I10">
    <cfRule type="cellIs" dxfId="9" priority="11" operator="greaterThan">
      <formula>0.0107638888888889</formula>
    </cfRule>
    <cfRule type="cellIs" dxfId="8" priority="12" operator="between">
      <formula>0.0104282407407407</formula>
      <formula>0.0107638888888889</formula>
    </cfRule>
    <cfRule type="cellIs" dxfId="7" priority="13" operator="between">
      <formula>0.00833333333333333</formula>
      <formula>0.0104166666666667</formula>
    </cfRule>
    <cfRule type="cellIs" dxfId="6" priority="14" operator="between">
      <formula>0.00798611111111111</formula>
      <formula>0.00832175925925926</formula>
    </cfRule>
    <cfRule type="cellIs" dxfId="5" priority="15" operator="lessThan">
      <formula>0.00798611111111111</formula>
    </cfRule>
  </conditionalFormatting>
  <conditionalFormatting sqref="I20:I24">
    <cfRule type="cellIs" dxfId="4" priority="6" operator="greaterThan">
      <formula>0.0107638888888889</formula>
    </cfRule>
    <cfRule type="cellIs" dxfId="3" priority="7" operator="between">
      <formula>0.0104282407407407</formula>
      <formula>0.0107638888888889</formula>
    </cfRule>
    <cfRule type="cellIs" dxfId="2" priority="8" operator="between">
      <formula>0.00833333333333333</formula>
      <formula>0.0104166666666667</formula>
    </cfRule>
    <cfRule type="cellIs" dxfId="1" priority="9" operator="between">
      <formula>0.00798611111111111</formula>
      <formula>0.00832175925925926</formula>
    </cfRule>
    <cfRule type="cellIs" dxfId="0" priority="10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def0c5-5c1e-498f-9228-a13c912581f4">
      <Terms xmlns="http://schemas.microsoft.com/office/infopath/2007/PartnerControls"/>
    </lcf76f155ced4ddcb4097134ff3c332f>
    <Remarques xmlns="9cdef0c5-5c1e-498f-9228-a13c912581f4" xsi:nil="true"/>
    <TaxCatchAll xmlns="e1df0c2b-5edf-4441-baed-c13379e0e2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C44F2893915E4E8B2CB00DFD53C116" ma:contentTypeVersion="17" ma:contentTypeDescription="Crée un document." ma:contentTypeScope="" ma:versionID="d735b5ca44dcb8160fb1d132c4979331">
  <xsd:schema xmlns:xsd="http://www.w3.org/2001/XMLSchema" xmlns:xs="http://www.w3.org/2001/XMLSchema" xmlns:p="http://schemas.microsoft.com/office/2006/metadata/properties" xmlns:ns2="9cdef0c5-5c1e-498f-9228-a13c912581f4" xmlns:ns3="e1df0c2b-5edf-4441-baed-c13379e0e239" targetNamespace="http://schemas.microsoft.com/office/2006/metadata/properties" ma:root="true" ma:fieldsID="73811fec1f22a812471fd802e4496bdd" ns2:_="" ns3:_="">
    <xsd:import namespace="9cdef0c5-5c1e-498f-9228-a13c912581f4"/>
    <xsd:import namespace="e1df0c2b-5edf-4441-baed-c13379e0e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Remarque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def0c5-5c1e-498f-9228-a13c91258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af7b03d-4e69-4f8d-bf76-10788d573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marques" ma:index="21" nillable="true" ma:displayName="Remarques" ma:format="Dropdown" ma:internalName="Remarques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df0c2b-5edf-4441-baed-c13379e0e23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676d93-3e87-4844-b509-1e24984bdc89}" ma:internalName="TaxCatchAll" ma:showField="CatchAllData" ma:web="e1df0c2b-5edf-4441-baed-c13379e0e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251E50-E73D-4AB5-89E0-DEE8CDF3579B}"/>
</file>

<file path=customXml/itemProps2.xml><?xml version="1.0" encoding="utf-8"?>
<ds:datastoreItem xmlns:ds="http://schemas.openxmlformats.org/officeDocument/2006/customXml" ds:itemID="{349D4B65-598B-4737-B7EF-59AEAFEF4E60}"/>
</file>

<file path=customXml/itemProps3.xml><?xml version="1.0" encoding="utf-8"?>
<ds:datastoreItem xmlns:ds="http://schemas.openxmlformats.org/officeDocument/2006/customXml" ds:itemID="{8B0FC79A-8E9E-4154-87D4-E0AA4B57E2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Charly</dc:creator>
  <cp:keywords/>
  <dc:description/>
  <cp:lastModifiedBy>Charly BOICHUT</cp:lastModifiedBy>
  <cp:revision/>
  <dcterms:created xsi:type="dcterms:W3CDTF">2015-06-05T18:19:34Z</dcterms:created>
  <dcterms:modified xsi:type="dcterms:W3CDTF">2025-12-12T11:34:39Z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0x01010092C44F2893915E4E8B2CB00DFD53C116</vt:lpwstr>
  </property>
  <property fmtid="{D5CDD505-2E9C-101B-9397-08002B2CF9AE}" pid="3" name="MediaServiceImageTags">
    <vt:lpwstr/>
  </property>
</Properties>
</file>